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50_情報統計室（統計チーム）\050_統計データ分析\10_集計・公表資料\10_国勢調査\R02国調結果\Ｒ02国勢調査就業状態等基本集計結果沼田作業中\"/>
    </mc:Choice>
  </mc:AlternateContent>
  <bookViews>
    <workbookView xWindow="0" yWindow="0" windowWidth="21570" windowHeight="7965" tabRatio="851"/>
  </bookViews>
  <sheets>
    <sheet name="INDEX" sheetId="1" r:id="rId1"/>
    <sheet name="就業表１" sheetId="2" r:id="rId2"/>
    <sheet name="就業表2" sheetId="3" r:id="rId3"/>
    <sheet name="就業表3" sheetId="4" r:id="rId4"/>
    <sheet name="就業表4" sheetId="5" r:id="rId5"/>
    <sheet name="就業表5" sheetId="6" r:id="rId6"/>
    <sheet name="就業表6" sheetId="7" r:id="rId7"/>
    <sheet name="就業表7" sheetId="8" r:id="rId8"/>
    <sheet name="世帯表１" sheetId="9" r:id="rId9"/>
    <sheet name="世帯表２" sheetId="10" r:id="rId10"/>
    <sheet name="世帯表３" sheetId="11" r:id="rId11"/>
    <sheet name="世帯表４" sheetId="13" r:id="rId12"/>
    <sheet name="世帯表５" sheetId="12" r:id="rId13"/>
  </sheets>
  <definedNames>
    <definedName name="_xlnm.Print_Area" localSheetId="1">就業表１!$A$1:$J$23</definedName>
    <definedName name="_xlnm.Print_Area" localSheetId="2">就業表2!#REF!</definedName>
    <definedName name="_xlnm.Print_Area" localSheetId="3">就業表3!#REF!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 l="1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F8" i="5"/>
  <c r="G7" i="5"/>
  <c r="F7" i="5"/>
  <c r="G6" i="5"/>
  <c r="F6" i="5"/>
  <c r="G5" i="5"/>
  <c r="F5" i="5"/>
  <c r="P15" i="13" l="1"/>
  <c r="N15" i="13"/>
  <c r="L15" i="13"/>
  <c r="J15" i="13"/>
  <c r="H15" i="13"/>
  <c r="F15" i="13"/>
  <c r="P14" i="13"/>
  <c r="N14" i="13"/>
  <c r="L14" i="13"/>
  <c r="J14" i="13"/>
  <c r="H14" i="13"/>
  <c r="F14" i="13"/>
  <c r="P13" i="13"/>
  <c r="N13" i="13"/>
  <c r="L13" i="13"/>
  <c r="J13" i="13"/>
  <c r="H13" i="13"/>
  <c r="F13" i="13"/>
  <c r="P12" i="13"/>
  <c r="N12" i="13"/>
  <c r="L12" i="13"/>
  <c r="J12" i="13"/>
  <c r="H12" i="13"/>
  <c r="F12" i="13"/>
  <c r="P11" i="13"/>
  <c r="N11" i="13"/>
  <c r="L11" i="13"/>
  <c r="J11" i="13"/>
  <c r="H11" i="13"/>
  <c r="F11" i="13"/>
  <c r="P10" i="13"/>
  <c r="N10" i="13"/>
  <c r="L10" i="13"/>
  <c r="J10" i="13"/>
  <c r="H10" i="13"/>
  <c r="F10" i="13"/>
  <c r="P9" i="13"/>
  <c r="N9" i="13"/>
  <c r="L9" i="13"/>
  <c r="J9" i="13"/>
  <c r="H9" i="13"/>
  <c r="F9" i="13"/>
  <c r="P8" i="13"/>
  <c r="N8" i="13"/>
  <c r="L8" i="13"/>
  <c r="J8" i="13"/>
  <c r="H8" i="13"/>
  <c r="F8" i="13"/>
  <c r="P7" i="13"/>
  <c r="P5" i="13" s="1"/>
  <c r="N7" i="13"/>
  <c r="L7" i="13"/>
  <c r="J7" i="13"/>
  <c r="J5" i="13" s="1"/>
  <c r="H7" i="13"/>
  <c r="F7" i="13"/>
  <c r="P6" i="13"/>
  <c r="N6" i="13"/>
  <c r="N5" i="13" s="1"/>
  <c r="L6" i="13"/>
  <c r="L5" i="13" s="1"/>
  <c r="J6" i="13"/>
  <c r="H6" i="13"/>
  <c r="F6" i="13"/>
  <c r="F5" i="13" s="1"/>
  <c r="H5" i="13"/>
  <c r="J9" i="11"/>
  <c r="I9" i="11"/>
  <c r="H9" i="11"/>
  <c r="K9" i="11" s="1"/>
  <c r="G9" i="11"/>
  <c r="K8" i="11"/>
  <c r="I8" i="11"/>
  <c r="H8" i="11"/>
  <c r="G8" i="11"/>
  <c r="J8" i="11" s="1"/>
  <c r="I7" i="11"/>
  <c r="H7" i="11"/>
  <c r="K7" i="11" s="1"/>
  <c r="G7" i="11"/>
  <c r="J7" i="11" s="1"/>
  <c r="I6" i="11"/>
  <c r="K6" i="11" s="1"/>
  <c r="H6" i="11"/>
  <c r="G6" i="11"/>
  <c r="J6" i="11" s="1"/>
  <c r="J5" i="11"/>
  <c r="I5" i="11"/>
  <c r="H5" i="11"/>
  <c r="H4" i="11" s="1"/>
  <c r="G5" i="11"/>
  <c r="I4" i="11"/>
  <c r="I18" i="10"/>
  <c r="L18" i="10"/>
  <c r="N18" i="10"/>
  <c r="I19" i="10"/>
  <c r="L19" i="10"/>
  <c r="N19" i="10"/>
  <c r="O19" i="10"/>
  <c r="F19" i="10"/>
  <c r="F18" i="10"/>
  <c r="O18" i="10" s="1"/>
  <c r="N17" i="10"/>
  <c r="L17" i="10"/>
  <c r="I17" i="10"/>
  <c r="O17" i="10" s="1"/>
  <c r="F17" i="10"/>
  <c r="P16" i="10"/>
  <c r="N16" i="10"/>
  <c r="L16" i="10"/>
  <c r="I16" i="10"/>
  <c r="F16" i="10"/>
  <c r="O16" i="10" s="1"/>
  <c r="P15" i="10"/>
  <c r="N15" i="10"/>
  <c r="L15" i="10"/>
  <c r="I15" i="10"/>
  <c r="F15" i="10"/>
  <c r="O15" i="10" s="1"/>
  <c r="P14" i="10"/>
  <c r="N14" i="10"/>
  <c r="L14" i="10"/>
  <c r="I14" i="10"/>
  <c r="F14" i="10"/>
  <c r="O14" i="10" s="1"/>
  <c r="P13" i="10"/>
  <c r="N13" i="10"/>
  <c r="L13" i="10"/>
  <c r="I13" i="10"/>
  <c r="O13" i="10" s="1"/>
  <c r="F13" i="10"/>
  <c r="P12" i="10"/>
  <c r="N12" i="10"/>
  <c r="L12" i="10"/>
  <c r="I12" i="10"/>
  <c r="F12" i="10"/>
  <c r="O12" i="10" s="1"/>
  <c r="P11" i="10"/>
  <c r="N11" i="10"/>
  <c r="L11" i="10"/>
  <c r="I11" i="10"/>
  <c r="F11" i="10"/>
  <c r="O11" i="10" s="1"/>
  <c r="P10" i="10"/>
  <c r="N10" i="10"/>
  <c r="L10" i="10"/>
  <c r="I10" i="10"/>
  <c r="F10" i="10"/>
  <c r="O10" i="10" s="1"/>
  <c r="P9" i="10"/>
  <c r="N9" i="10"/>
  <c r="L9" i="10"/>
  <c r="I9" i="10"/>
  <c r="O9" i="10" s="1"/>
  <c r="F9" i="10"/>
  <c r="P8" i="10"/>
  <c r="N8" i="10"/>
  <c r="L8" i="10"/>
  <c r="F8" i="10"/>
  <c r="J23" i="9"/>
  <c r="I23" i="9"/>
  <c r="G23" i="9"/>
  <c r="F23" i="9"/>
  <c r="E23" i="9"/>
  <c r="J22" i="9"/>
  <c r="I22" i="9"/>
  <c r="G22" i="9"/>
  <c r="F22" i="9"/>
  <c r="E22" i="9"/>
  <c r="J21" i="9"/>
  <c r="I21" i="9"/>
  <c r="H21" i="9"/>
  <c r="G21" i="9"/>
  <c r="F21" i="9"/>
  <c r="E21" i="9"/>
  <c r="J20" i="9"/>
  <c r="I20" i="9"/>
  <c r="G20" i="9"/>
  <c r="F20" i="9"/>
  <c r="E20" i="9"/>
  <c r="J19" i="9"/>
  <c r="I19" i="9"/>
  <c r="G19" i="9"/>
  <c r="F19" i="9"/>
  <c r="E19" i="9"/>
  <c r="J18" i="9"/>
  <c r="I18" i="9"/>
  <c r="G18" i="9"/>
  <c r="F18" i="9"/>
  <c r="E18" i="9"/>
  <c r="J17" i="9"/>
  <c r="I17" i="9"/>
  <c r="G17" i="9"/>
  <c r="F17" i="9"/>
  <c r="E17" i="9"/>
  <c r="J16" i="9"/>
  <c r="I16" i="9"/>
  <c r="G16" i="9"/>
  <c r="F16" i="9"/>
  <c r="E16" i="9"/>
  <c r="J15" i="9"/>
  <c r="I15" i="9"/>
  <c r="G15" i="9"/>
  <c r="F15" i="9"/>
  <c r="E15" i="9"/>
  <c r="J14" i="9"/>
  <c r="I14" i="9"/>
  <c r="G14" i="9"/>
  <c r="F14" i="9"/>
  <c r="E14" i="9"/>
  <c r="J13" i="9"/>
  <c r="I13" i="9"/>
  <c r="G13" i="9"/>
  <c r="F13" i="9"/>
  <c r="E13" i="9"/>
  <c r="J12" i="9"/>
  <c r="I12" i="9"/>
  <c r="G12" i="9"/>
  <c r="F12" i="9"/>
  <c r="E12" i="9"/>
  <c r="H11" i="9"/>
  <c r="H10" i="9"/>
  <c r="H17" i="9" s="1"/>
  <c r="H9" i="9"/>
  <c r="H15" i="9" s="1"/>
  <c r="H8" i="9"/>
  <c r="H14" i="9" s="1"/>
  <c r="H7" i="9"/>
  <c r="H6" i="9"/>
  <c r="H13" i="9" s="1"/>
  <c r="H5" i="9"/>
  <c r="I10" i="8"/>
  <c r="H10" i="8"/>
  <c r="G10" i="8"/>
  <c r="E10" i="8"/>
  <c r="C10" i="8"/>
  <c r="I9" i="8"/>
  <c r="H9" i="8"/>
  <c r="G9" i="8"/>
  <c r="E9" i="8"/>
  <c r="C9" i="8"/>
  <c r="I8" i="8"/>
  <c r="H8" i="8"/>
  <c r="G8" i="8"/>
  <c r="E8" i="8"/>
  <c r="C8" i="8"/>
  <c r="I7" i="8"/>
  <c r="H7" i="8"/>
  <c r="G7" i="8"/>
  <c r="G5" i="8" s="1"/>
  <c r="E7" i="8"/>
  <c r="C7" i="8"/>
  <c r="I6" i="8"/>
  <c r="H6" i="8"/>
  <c r="G6" i="8"/>
  <c r="E6" i="8"/>
  <c r="E5" i="8" s="1"/>
  <c r="C6" i="8"/>
  <c r="I5" i="8"/>
  <c r="H5" i="8"/>
  <c r="C5" i="8"/>
  <c r="H43" i="7"/>
  <c r="G43" i="7"/>
  <c r="E43" i="7"/>
  <c r="C43" i="7"/>
  <c r="H42" i="7"/>
  <c r="G42" i="7"/>
  <c r="E42" i="7"/>
  <c r="C42" i="7"/>
  <c r="H41" i="7"/>
  <c r="G41" i="7"/>
  <c r="E41" i="7"/>
  <c r="C41" i="7"/>
  <c r="H40" i="7"/>
  <c r="G40" i="7"/>
  <c r="E40" i="7"/>
  <c r="C40" i="7"/>
  <c r="H39" i="7"/>
  <c r="G39" i="7"/>
  <c r="E39" i="7"/>
  <c r="C39" i="7"/>
  <c r="H38" i="7"/>
  <c r="G38" i="7"/>
  <c r="E38" i="7"/>
  <c r="C38" i="7"/>
  <c r="H37" i="7"/>
  <c r="G37" i="7"/>
  <c r="E37" i="7"/>
  <c r="C37" i="7"/>
  <c r="H36" i="7"/>
  <c r="G36" i="7"/>
  <c r="E36" i="7"/>
  <c r="C36" i="7"/>
  <c r="H35" i="7"/>
  <c r="G35" i="7"/>
  <c r="E35" i="7"/>
  <c r="C35" i="7"/>
  <c r="H34" i="7"/>
  <c r="G34" i="7"/>
  <c r="E34" i="7"/>
  <c r="C34" i="7"/>
  <c r="H33" i="7"/>
  <c r="G33" i="7"/>
  <c r="G31" i="7" s="1"/>
  <c r="E33" i="7"/>
  <c r="C33" i="7"/>
  <c r="H32" i="7"/>
  <c r="G32" i="7"/>
  <c r="E32" i="7"/>
  <c r="C32" i="7"/>
  <c r="C31" i="7" s="1"/>
  <c r="H31" i="7"/>
  <c r="E31" i="7"/>
  <c r="H30" i="7"/>
  <c r="G30" i="7"/>
  <c r="E30" i="7"/>
  <c r="C30" i="7"/>
  <c r="H29" i="7"/>
  <c r="G29" i="7"/>
  <c r="E29" i="7"/>
  <c r="C29" i="7"/>
  <c r="H28" i="7"/>
  <c r="G28" i="7"/>
  <c r="E28" i="7"/>
  <c r="C28" i="7"/>
  <c r="H27" i="7"/>
  <c r="G27" i="7"/>
  <c r="E27" i="7"/>
  <c r="C27" i="7"/>
  <c r="H26" i="7"/>
  <c r="G26" i="7"/>
  <c r="E26" i="7"/>
  <c r="C26" i="7"/>
  <c r="H25" i="7"/>
  <c r="G25" i="7"/>
  <c r="E25" i="7"/>
  <c r="C25" i="7"/>
  <c r="H24" i="7"/>
  <c r="G24" i="7"/>
  <c r="E24" i="7"/>
  <c r="C24" i="7"/>
  <c r="H23" i="7"/>
  <c r="G23" i="7"/>
  <c r="E23" i="7"/>
  <c r="C23" i="7"/>
  <c r="H22" i="7"/>
  <c r="G22" i="7"/>
  <c r="E22" i="7"/>
  <c r="C22" i="7"/>
  <c r="H21" i="7"/>
  <c r="G21" i="7"/>
  <c r="E21" i="7"/>
  <c r="C21" i="7"/>
  <c r="H20" i="7"/>
  <c r="G20" i="7"/>
  <c r="E20" i="7"/>
  <c r="C20" i="7"/>
  <c r="H19" i="7"/>
  <c r="G19" i="7"/>
  <c r="G18" i="7" s="1"/>
  <c r="E19" i="7"/>
  <c r="E18" i="7" s="1"/>
  <c r="C19" i="7"/>
  <c r="H18" i="7"/>
  <c r="C18" i="7"/>
  <c r="H17" i="7"/>
  <c r="G17" i="7"/>
  <c r="E17" i="7"/>
  <c r="C17" i="7"/>
  <c r="H16" i="7"/>
  <c r="G16" i="7"/>
  <c r="E16" i="7"/>
  <c r="C16" i="7"/>
  <c r="H15" i="7"/>
  <c r="G15" i="7"/>
  <c r="E15" i="7"/>
  <c r="C15" i="7"/>
  <c r="H14" i="7"/>
  <c r="G14" i="7"/>
  <c r="E14" i="7"/>
  <c r="C14" i="7"/>
  <c r="H13" i="7"/>
  <c r="G13" i="7"/>
  <c r="E13" i="7"/>
  <c r="C13" i="7"/>
  <c r="H12" i="7"/>
  <c r="G12" i="7"/>
  <c r="E12" i="7"/>
  <c r="C12" i="7"/>
  <c r="H11" i="7"/>
  <c r="G11" i="7"/>
  <c r="E11" i="7"/>
  <c r="C11" i="7"/>
  <c r="H10" i="7"/>
  <c r="G10" i="7"/>
  <c r="E10" i="7"/>
  <c r="C10" i="7"/>
  <c r="H9" i="7"/>
  <c r="G9" i="7"/>
  <c r="E9" i="7"/>
  <c r="C9" i="7"/>
  <c r="H8" i="7"/>
  <c r="G8" i="7"/>
  <c r="E8" i="7"/>
  <c r="C8" i="7"/>
  <c r="H7" i="7"/>
  <c r="G7" i="7"/>
  <c r="E7" i="7"/>
  <c r="C7" i="7"/>
  <c r="H6" i="7"/>
  <c r="G6" i="7"/>
  <c r="E6" i="7"/>
  <c r="C6" i="7"/>
  <c r="C5" i="7" s="1"/>
  <c r="H5" i="7"/>
  <c r="G5" i="7"/>
  <c r="E5" i="7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I11" i="6" s="1"/>
  <c r="H12" i="6"/>
  <c r="H11" i="6" s="1"/>
  <c r="G12" i="6"/>
  <c r="F12" i="6"/>
  <c r="E12" i="6"/>
  <c r="D12" i="6"/>
  <c r="C12" i="6"/>
  <c r="N11" i="6"/>
  <c r="M11" i="6"/>
  <c r="L11" i="6"/>
  <c r="K11" i="6"/>
  <c r="J11" i="6"/>
  <c r="G11" i="6"/>
  <c r="F11" i="6"/>
  <c r="E11" i="6"/>
  <c r="D11" i="6"/>
  <c r="C11" i="6"/>
  <c r="H8" i="4"/>
  <c r="G8" i="4"/>
  <c r="F8" i="4"/>
  <c r="H7" i="4"/>
  <c r="H5" i="4" s="1"/>
  <c r="G7" i="4"/>
  <c r="G5" i="4" s="1"/>
  <c r="F7" i="4"/>
  <c r="H6" i="4"/>
  <c r="G6" i="4"/>
  <c r="F6" i="4"/>
  <c r="F5" i="4"/>
  <c r="L15" i="3"/>
  <c r="J15" i="3"/>
  <c r="H15" i="3"/>
  <c r="F15" i="3"/>
  <c r="L14" i="3"/>
  <c r="J14" i="3"/>
  <c r="H14" i="3"/>
  <c r="F14" i="3"/>
  <c r="L13" i="3"/>
  <c r="J13" i="3"/>
  <c r="H13" i="3"/>
  <c r="F13" i="3"/>
  <c r="L12" i="3"/>
  <c r="J12" i="3"/>
  <c r="G12" i="3"/>
  <c r="H12" i="3" s="1"/>
  <c r="F12" i="3"/>
  <c r="F5" i="3" s="1"/>
  <c r="L11" i="3"/>
  <c r="J11" i="3"/>
  <c r="H11" i="3"/>
  <c r="F11" i="3"/>
  <c r="L10" i="3"/>
  <c r="J10" i="3"/>
  <c r="H10" i="3"/>
  <c r="L9" i="3"/>
  <c r="J9" i="3"/>
  <c r="H9" i="3"/>
  <c r="L8" i="3"/>
  <c r="J8" i="3"/>
  <c r="H8" i="3"/>
  <c r="L7" i="3"/>
  <c r="J7" i="3"/>
  <c r="H7" i="3"/>
  <c r="F7" i="3"/>
  <c r="L6" i="3"/>
  <c r="J6" i="3"/>
  <c r="G6" i="3"/>
  <c r="H6" i="3" s="1"/>
  <c r="H5" i="3" s="1"/>
  <c r="F6" i="3"/>
  <c r="L5" i="3"/>
  <c r="J5" i="3"/>
  <c r="H12" i="9" l="1"/>
  <c r="H16" i="9"/>
  <c r="H20" i="9"/>
  <c r="K5" i="11"/>
  <c r="G4" i="11"/>
  <c r="H19" i="9"/>
  <c r="H23" i="9"/>
  <c r="H18" i="9"/>
  <c r="H22" i="9"/>
  <c r="I8" i="10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H12" i="2"/>
  <c r="I12" i="2" s="1"/>
  <c r="J11" i="2"/>
  <c r="H11" i="2"/>
  <c r="I11" i="2" s="1"/>
  <c r="J10" i="2"/>
  <c r="I10" i="2"/>
  <c r="H10" i="2"/>
  <c r="J9" i="2"/>
  <c r="I9" i="2"/>
  <c r="J8" i="2"/>
  <c r="I8" i="2"/>
  <c r="J7" i="2"/>
  <c r="I7" i="2"/>
</calcChain>
</file>

<file path=xl/sharedStrings.xml><?xml version="1.0" encoding="utf-8"?>
<sst xmlns="http://schemas.openxmlformats.org/spreadsheetml/2006/main" count="532" uniqueCount="256">
  <si>
    <t>統計表番号</t>
    <rPh sb="0" eb="3">
      <t>トウケイヒョウ</t>
    </rPh>
    <rPh sb="3" eb="5">
      <t>バンゴウ</t>
    </rPh>
    <phoneticPr fontId="3"/>
  </si>
  <si>
    <t>名　　称</t>
    <rPh sb="0" eb="1">
      <t>メイ</t>
    </rPh>
    <rPh sb="3" eb="4">
      <t>ショウ</t>
    </rPh>
    <phoneticPr fontId="3"/>
  </si>
  <si>
    <t>出典：「令和2年国勢調査 就業状態等基本集計結果 燕市 結果概要」</t>
    <rPh sb="0" eb="2">
      <t>シュッテン</t>
    </rPh>
    <rPh sb="4" eb="6">
      <t>レイワ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rPh sb="25" eb="27">
      <t>ツバメシ</t>
    </rPh>
    <rPh sb="28" eb="30">
      <t>ケッカ</t>
    </rPh>
    <rPh sb="30" eb="32">
      <t>ガイヨウ</t>
    </rPh>
    <phoneticPr fontId="1"/>
  </si>
  <si>
    <t>労働力状態、男女別１５歳以上人口の推移（平成１２年～令和２年）</t>
    <rPh sb="0" eb="3">
      <t>ロウドウリョク</t>
    </rPh>
    <rPh sb="3" eb="5">
      <t>ジョウタイ</t>
    </rPh>
    <rPh sb="6" eb="8">
      <t>ダンジョ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rPh sb="20" eb="22">
      <t>ヘイセイ</t>
    </rPh>
    <rPh sb="24" eb="25">
      <t>ネン</t>
    </rPh>
    <rPh sb="26" eb="28">
      <t>レイワ</t>
    </rPh>
    <rPh sb="29" eb="30">
      <t>ネン</t>
    </rPh>
    <phoneticPr fontId="1"/>
  </si>
  <si>
    <t>　　　「令和2年国勢調査 世帯構造等基本集計結果 燕市 結果概要」　</t>
    <rPh sb="4" eb="6">
      <t>レイワ</t>
    </rPh>
    <rPh sb="7" eb="8">
      <t>ネン</t>
    </rPh>
    <rPh sb="8" eb="10">
      <t>コクセイ</t>
    </rPh>
    <rPh sb="10" eb="12">
      <t>チョウサ</t>
    </rPh>
    <rPh sb="13" eb="15">
      <t>セタイ</t>
    </rPh>
    <rPh sb="15" eb="17">
      <t>コウゾウ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1"/>
  </si>
  <si>
    <t>就業第2表</t>
    <rPh sb="0" eb="2">
      <t>シュウギョウ</t>
    </rPh>
    <rPh sb="2" eb="3">
      <t>ダイ</t>
    </rPh>
    <rPh sb="4" eb="5">
      <t>ヒョウ</t>
    </rPh>
    <phoneticPr fontId="1"/>
  </si>
  <si>
    <t>従業上の地位別１５歳以上従業者の推移（平成１７年～令和２年）</t>
    <rPh sb="0" eb="2">
      <t>ジュウギョウ</t>
    </rPh>
    <rPh sb="2" eb="3">
      <t>ウエ</t>
    </rPh>
    <rPh sb="4" eb="6">
      <t>チイ</t>
    </rPh>
    <rPh sb="6" eb="7">
      <t>ベツ</t>
    </rPh>
    <rPh sb="9" eb="10">
      <t>サイ</t>
    </rPh>
    <rPh sb="10" eb="12">
      <t>イジョウ</t>
    </rPh>
    <rPh sb="12" eb="15">
      <t>ジュウギョウシャ</t>
    </rPh>
    <rPh sb="16" eb="18">
      <t>スイイ</t>
    </rPh>
    <rPh sb="19" eb="21">
      <t>ヘイセイ</t>
    </rPh>
    <rPh sb="23" eb="24">
      <t>ネン</t>
    </rPh>
    <rPh sb="25" eb="27">
      <t>レイワ</t>
    </rPh>
    <rPh sb="28" eb="29">
      <t>ネン</t>
    </rPh>
    <phoneticPr fontId="1"/>
  </si>
  <si>
    <t>就業第3表</t>
    <rPh sb="0" eb="2">
      <t>シュウギョウ</t>
    </rPh>
    <rPh sb="2" eb="3">
      <t>ダイ</t>
    </rPh>
    <rPh sb="4" eb="5">
      <t>ヒョウ</t>
    </rPh>
    <phoneticPr fontId="1"/>
  </si>
  <si>
    <t>男女別15歳以上雇用者内訳(令和２年）</t>
    <rPh sb="0" eb="2">
      <t>ダンジョ</t>
    </rPh>
    <rPh sb="2" eb="3">
      <t>ベツ</t>
    </rPh>
    <rPh sb="5" eb="8">
      <t>サイイジョウ</t>
    </rPh>
    <rPh sb="8" eb="11">
      <t>コヨウシャ</t>
    </rPh>
    <rPh sb="11" eb="13">
      <t>ウチワケ</t>
    </rPh>
    <rPh sb="14" eb="15">
      <t>レイ</t>
    </rPh>
    <rPh sb="15" eb="16">
      <t>ワ</t>
    </rPh>
    <rPh sb="17" eb="18">
      <t>ネン</t>
    </rPh>
    <phoneticPr fontId="1"/>
  </si>
  <si>
    <t>就業第4表</t>
    <rPh sb="0" eb="2">
      <t>シュウギョウ</t>
    </rPh>
    <rPh sb="2" eb="3">
      <t>ダイ</t>
    </rPh>
    <rPh sb="4" eb="5">
      <t>ヒョウ</t>
    </rPh>
    <phoneticPr fontId="1"/>
  </si>
  <si>
    <t>産業(大分類）、男女別15歳以上就業者数（令和2年）</t>
    <rPh sb="0" eb="2">
      <t>サンギョウ</t>
    </rPh>
    <rPh sb="3" eb="6">
      <t>ダイブンルイ</t>
    </rPh>
    <rPh sb="8" eb="10">
      <t>ダンジョ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0">
      <t>スウ</t>
    </rPh>
    <rPh sb="21" eb="23">
      <t>レイワ</t>
    </rPh>
    <rPh sb="24" eb="25">
      <t>ネン</t>
    </rPh>
    <phoneticPr fontId="1"/>
  </si>
  <si>
    <t>就業第5表</t>
    <rPh sb="0" eb="2">
      <t>シュウギョウ</t>
    </rPh>
    <rPh sb="2" eb="3">
      <t>ダイ</t>
    </rPh>
    <rPh sb="4" eb="5">
      <t>ヒョウ</t>
    </rPh>
    <phoneticPr fontId="1"/>
  </si>
  <si>
    <t>産業2部門別、男女別15歳以上就業者数の推移(平成17年から令和2年)</t>
    <rPh sb="0" eb="2">
      <t>サンギョウ</t>
    </rPh>
    <rPh sb="3" eb="5">
      <t>ブモン</t>
    </rPh>
    <rPh sb="5" eb="6">
      <t>ベツ</t>
    </rPh>
    <rPh sb="7" eb="9">
      <t>ダンジョ</t>
    </rPh>
    <rPh sb="9" eb="10">
      <t>ベツ</t>
    </rPh>
    <rPh sb="12" eb="15">
      <t>サイイジョウ</t>
    </rPh>
    <rPh sb="15" eb="18">
      <t>シュウギョウシャ</t>
    </rPh>
    <rPh sb="18" eb="19">
      <t>スウ</t>
    </rPh>
    <rPh sb="20" eb="22">
      <t>スイイ</t>
    </rPh>
    <rPh sb="23" eb="25">
      <t>ヘイセイ</t>
    </rPh>
    <rPh sb="27" eb="28">
      <t>ネン</t>
    </rPh>
    <rPh sb="30" eb="32">
      <t>レイワ</t>
    </rPh>
    <rPh sb="33" eb="34">
      <t>ネン</t>
    </rPh>
    <phoneticPr fontId="1"/>
  </si>
  <si>
    <t>就業第6表</t>
    <rPh sb="0" eb="2">
      <t>シュウギョウ</t>
    </rPh>
    <rPh sb="2" eb="3">
      <t>ダイ</t>
    </rPh>
    <rPh sb="4" eb="5">
      <t>ヒョウ</t>
    </rPh>
    <phoneticPr fontId="1"/>
  </si>
  <si>
    <t>職業（大分類）別15歳以上就業者（平成22年、27年、令和2年）</t>
    <rPh sb="0" eb="2">
      <t>ショクギョウ</t>
    </rPh>
    <rPh sb="3" eb="6">
      <t>ダイブンルイ</t>
    </rPh>
    <rPh sb="7" eb="8">
      <t>ベツ</t>
    </rPh>
    <rPh sb="10" eb="13">
      <t>サイイジョウ</t>
    </rPh>
    <rPh sb="13" eb="16">
      <t>シュウギョウシャ</t>
    </rPh>
    <rPh sb="17" eb="19">
      <t>ヘイセイ</t>
    </rPh>
    <rPh sb="21" eb="22">
      <t>ネン</t>
    </rPh>
    <rPh sb="25" eb="26">
      <t>ネン</t>
    </rPh>
    <rPh sb="27" eb="29">
      <t>レイワ</t>
    </rPh>
    <rPh sb="30" eb="31">
      <t>ネン</t>
    </rPh>
    <phoneticPr fontId="1"/>
  </si>
  <si>
    <t>就業第7表</t>
    <rPh sb="0" eb="2">
      <t>シュウギョウ</t>
    </rPh>
    <rPh sb="2" eb="3">
      <t>ダイ</t>
    </rPh>
    <rPh sb="4" eb="5">
      <t>ヒョウ</t>
    </rPh>
    <phoneticPr fontId="1"/>
  </si>
  <si>
    <t>夫婦の就業・非就業別夫婦のいる一般世帯数（平成22年、27年、令和2年）</t>
    <rPh sb="0" eb="2">
      <t>フウフ</t>
    </rPh>
    <rPh sb="3" eb="5">
      <t>シュウギョウ</t>
    </rPh>
    <rPh sb="6" eb="7">
      <t>ヒ</t>
    </rPh>
    <rPh sb="7" eb="9">
      <t>シュウギョウ</t>
    </rPh>
    <rPh sb="9" eb="10">
      <t>ベツ</t>
    </rPh>
    <rPh sb="10" eb="12">
      <t>フウフ</t>
    </rPh>
    <rPh sb="15" eb="17">
      <t>イッパン</t>
    </rPh>
    <rPh sb="17" eb="19">
      <t>セタイ</t>
    </rPh>
    <rPh sb="19" eb="20">
      <t>スウ</t>
    </rPh>
    <phoneticPr fontId="1"/>
  </si>
  <si>
    <t>世帯第1表</t>
    <rPh sb="0" eb="2">
      <t>セタイ</t>
    </rPh>
    <rPh sb="2" eb="3">
      <t>ダイ</t>
    </rPh>
    <rPh sb="4" eb="5">
      <t>ヒョウ</t>
    </rPh>
    <phoneticPr fontId="1"/>
  </si>
  <si>
    <t>世帯第2表</t>
    <rPh sb="0" eb="2">
      <t>セタイ</t>
    </rPh>
    <rPh sb="2" eb="3">
      <t>ダイ</t>
    </rPh>
    <rPh sb="4" eb="5">
      <t>ヒョウ</t>
    </rPh>
    <phoneticPr fontId="1"/>
  </si>
  <si>
    <t>総世帯数、一般世帯数、一般世帯人員、一般世帯の１世帯当たりの人員、
施設等の世帯数及び施設等の世帯人員の推移（昭和60～令和2年）</t>
    <phoneticPr fontId="1"/>
  </si>
  <si>
    <t>一般世帯の家族類型別世帯数（平成22～令和2年）</t>
    <phoneticPr fontId="1"/>
  </si>
  <si>
    <t>世帯の経済構成別、一般世帯数の推移（平成22年、27年、令和2年）</t>
  </si>
  <si>
    <t>世帯第3表</t>
    <rPh sb="0" eb="2">
      <t>セタイ</t>
    </rPh>
    <rPh sb="2" eb="3">
      <t>ダイ</t>
    </rPh>
    <rPh sb="4" eb="5">
      <t>ヒョウ</t>
    </rPh>
    <phoneticPr fontId="1"/>
  </si>
  <si>
    <t>世帯第４表</t>
    <rPh sb="0" eb="2">
      <t>セタイ</t>
    </rPh>
    <rPh sb="2" eb="3">
      <t>ダイ</t>
    </rPh>
    <rPh sb="4" eb="5">
      <t>ヒョウ</t>
    </rPh>
    <phoneticPr fontId="1"/>
  </si>
  <si>
    <t>従業・通学時の世帯の状況の推移（平成7年～令和2年）</t>
  </si>
  <si>
    <t>世帯第５表</t>
    <rPh sb="0" eb="2">
      <t>セタイ</t>
    </rPh>
    <rPh sb="2" eb="3">
      <t>ダイ</t>
    </rPh>
    <rPh sb="4" eb="5">
      <t>ヒョウ</t>
    </rPh>
    <phoneticPr fontId="1"/>
  </si>
  <si>
    <t>母子世帯数・父子世帯数の推移（平成12年～令和2年）</t>
  </si>
  <si>
    <t>就業１表</t>
    <rPh sb="0" eb="2">
      <t>シュウギョウ</t>
    </rPh>
    <rPh sb="3" eb="4">
      <t>ヒョウ</t>
    </rPh>
    <phoneticPr fontId="1"/>
  </si>
  <si>
    <t>年次</t>
    <rPh sb="0" eb="2">
      <t>ネンジ</t>
    </rPh>
    <phoneticPr fontId="3"/>
  </si>
  <si>
    <t>男女
の別</t>
    <rPh sb="0" eb="2">
      <t>ダンジョ</t>
    </rPh>
    <rPh sb="4" eb="5">
      <t>ベツ</t>
    </rPh>
    <phoneticPr fontId="3"/>
  </si>
  <si>
    <t>総　数</t>
  </si>
  <si>
    <t>労働力
人口</t>
    <rPh sb="0" eb="3">
      <t>ロウドウリョク</t>
    </rPh>
    <rPh sb="4" eb="6">
      <t>ジンコウ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</si>
  <si>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</si>
  <si>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不詳</t>
    <rPh sb="0" eb="2">
      <t>フショウ</t>
    </rPh>
    <phoneticPr fontId="3"/>
  </si>
  <si>
    <t>労働力率
1）</t>
    <rPh sb="0" eb="3">
      <t>ロウドウリョク</t>
    </rPh>
    <rPh sb="3" eb="4">
      <t>リツ</t>
    </rPh>
    <phoneticPr fontId="3"/>
  </si>
  <si>
    <t>完全
失業率</t>
    <rPh sb="0" eb="2">
      <t>カンゼン</t>
    </rPh>
    <rPh sb="3" eb="5">
      <t>シツギョウ</t>
    </rPh>
    <rPh sb="5" eb="6">
      <t>リツ</t>
    </rPh>
    <phoneticPr fontId="3"/>
  </si>
  <si>
    <t>就業者</t>
    <phoneticPr fontId="3"/>
  </si>
  <si>
    <t>完全
失業者</t>
    <rPh sb="0" eb="2">
      <t>カンゼン</t>
    </rPh>
    <rPh sb="3" eb="5">
      <t>シツギョウ</t>
    </rPh>
    <rPh sb="5" eb="6">
      <t>シャ</t>
    </rPh>
    <phoneticPr fontId="3"/>
  </si>
  <si>
    <t>A</t>
    <phoneticPr fontId="3"/>
  </si>
  <si>
    <t>a</t>
    <phoneticPr fontId="3"/>
  </si>
  <si>
    <t>b</t>
    <phoneticPr fontId="3"/>
  </si>
  <si>
    <t>B</t>
    <phoneticPr fontId="3"/>
  </si>
  <si>
    <t>A/(A+B)</t>
    <phoneticPr fontId="3"/>
  </si>
  <si>
    <t>b/A</t>
    <phoneticPr fontId="3"/>
  </si>
  <si>
    <t>人</t>
    <rPh sb="0" eb="1">
      <t>ニン</t>
    </rPh>
    <phoneticPr fontId="3"/>
  </si>
  <si>
    <t>％</t>
    <phoneticPr fontId="3"/>
  </si>
  <si>
    <t>平成12年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</si>
  <si>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</si>
  <si>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</si>
  <si>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</si>
  <si>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</si>
  <si>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</si>
  <si>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27年</t>
    <rPh sb="2" eb="3">
      <t>ネン</t>
    </rPh>
    <phoneticPr fontId="3"/>
  </si>
  <si>
    <t>令和2年</t>
    <rPh sb="0" eb="2">
      <t>レイワ</t>
    </rPh>
    <rPh sb="3" eb="4">
      <t>ネン</t>
    </rPh>
    <phoneticPr fontId="3"/>
  </si>
  <si>
    <t>※平成１７年以前の数値は合併前３市町の合算値です。</t>
    <rPh sb="6" eb="8">
      <t>イゼン</t>
    </rPh>
    <phoneticPr fontId="3"/>
  </si>
  <si>
    <t>※1) 15歳以上人口に占める労働力人口の割合。労働力状態「不詳」を除く。</t>
    <rPh sb="6" eb="7">
      <t>サイ</t>
    </rPh>
    <rPh sb="7" eb="9">
      <t>イジョウ</t>
    </rPh>
    <rPh sb="9" eb="11">
      <t>ジンコウ</t>
    </rPh>
    <rPh sb="12" eb="13">
      <t>シ</t>
    </rPh>
    <rPh sb="15" eb="18">
      <t>ロウドウリョク</t>
    </rPh>
    <rPh sb="18" eb="20">
      <t>ジンコウ</t>
    </rPh>
    <rPh sb="21" eb="23">
      <t>ワリアイ</t>
    </rPh>
    <rPh sb="24" eb="27">
      <t>ロウドウリョク</t>
    </rPh>
    <rPh sb="27" eb="29">
      <t>ジョウタイ</t>
    </rPh>
    <rPh sb="30" eb="32">
      <t>フショウ</t>
    </rPh>
    <rPh sb="34" eb="35">
      <t>ノゾ</t>
    </rPh>
    <phoneticPr fontId="3"/>
  </si>
  <si>
    <t>表１　労働力状態、男女別15歳以上人口の推移（平成22年～令和2年）</t>
    <rPh sb="0" eb="1">
      <t>ヒョウ</t>
    </rPh>
    <rPh sb="3" eb="6">
      <t>ロウドウリョク</t>
    </rPh>
    <rPh sb="6" eb="8">
      <t>ジョウタイ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ジンコウ</t>
    </rPh>
    <rPh sb="20" eb="22">
      <t>スイイ</t>
    </rPh>
    <phoneticPr fontId="3"/>
  </si>
  <si>
    <t>表２　従業上の地位別15歳以上就業者の推移（平成22年～令和2年）</t>
    <rPh sb="0" eb="1">
      <t>ヒョウ</t>
    </rPh>
    <rPh sb="3" eb="5">
      <t>ジュウギョウ</t>
    </rPh>
    <rPh sb="5" eb="6">
      <t>ジョウ</t>
    </rPh>
    <rPh sb="7" eb="9">
      <t>チイ</t>
    </rPh>
    <rPh sb="9" eb="10">
      <t>ベツ</t>
    </rPh>
    <rPh sb="12" eb="13">
      <t>サイ</t>
    </rPh>
    <rPh sb="13" eb="15">
      <t>イジョウ</t>
    </rPh>
    <rPh sb="15" eb="18">
      <t>シュウギョウシャ</t>
    </rPh>
    <rPh sb="19" eb="21">
      <t>スイイ</t>
    </rPh>
    <phoneticPr fontId="3"/>
  </si>
  <si>
    <t>従業上の地位</t>
    <rPh sb="0" eb="2">
      <t>ジュウギョウ</t>
    </rPh>
    <rPh sb="2" eb="3">
      <t>ジョウ</t>
    </rPh>
    <rPh sb="4" eb="6">
      <t>チイ</t>
    </rPh>
    <phoneticPr fontId="3"/>
  </si>
  <si>
    <t>平成17年</t>
    <rPh sb="0" eb="2">
      <t>ヘイセイ</t>
    </rPh>
    <rPh sb="4" eb="5">
      <t>ネン</t>
    </rPh>
    <phoneticPr fontId="3"/>
  </si>
  <si>
    <t>割合</t>
    <rPh sb="0" eb="2">
      <t>ワリアイ</t>
    </rPh>
    <phoneticPr fontId="3"/>
  </si>
  <si>
    <t>％</t>
    <phoneticPr fontId="3"/>
  </si>
  <si>
    <t>総数 1)</t>
    <phoneticPr fontId="3"/>
  </si>
  <si>
    <t>雇用者（役員を含む）</t>
    <rPh sb="0" eb="3">
      <t>コヨウシャ</t>
    </rPh>
    <rPh sb="4" eb="6">
      <t>ヤクイン</t>
    </rPh>
    <rPh sb="7" eb="8">
      <t>フク</t>
    </rPh>
    <phoneticPr fontId="3"/>
  </si>
  <si>
    <t>雇用者</t>
  </si>
  <si>
    <t>正規の職員・従業員</t>
    <phoneticPr fontId="3"/>
  </si>
  <si>
    <t>役員</t>
  </si>
  <si>
    <t>自営業主</t>
    <rPh sb="0" eb="2">
      <t>ジエイ</t>
    </rPh>
    <rPh sb="3" eb="4">
      <t>シュ</t>
    </rPh>
    <phoneticPr fontId="3"/>
  </si>
  <si>
    <t>雇人のある業主</t>
  </si>
  <si>
    <t>雇人のない業主（家庭内職者を含む）</t>
    <rPh sb="8" eb="10">
      <t>カテイ</t>
    </rPh>
    <rPh sb="10" eb="12">
      <t>ナイショク</t>
    </rPh>
    <rPh sb="12" eb="13">
      <t>シャ</t>
    </rPh>
    <rPh sb="14" eb="15">
      <t>フク</t>
    </rPh>
    <phoneticPr fontId="3"/>
  </si>
  <si>
    <t>家族従業者</t>
  </si>
  <si>
    <t>※1) 総数は「不詳」を含みます。</t>
    <rPh sb="4" eb="6">
      <t>ソウスウ</t>
    </rPh>
    <phoneticPr fontId="3"/>
  </si>
  <si>
    <t>※割合は、分母から不詳を除いて算出しています。</t>
    <rPh sb="1" eb="3">
      <t>ワリアイ</t>
    </rPh>
    <rPh sb="5" eb="7">
      <t>ブンボ</t>
    </rPh>
    <rPh sb="9" eb="11">
      <t>フショウ</t>
    </rPh>
    <rPh sb="12" eb="13">
      <t>ノゾ</t>
    </rPh>
    <rPh sb="15" eb="17">
      <t>サンシュツ</t>
    </rPh>
    <phoneticPr fontId="3"/>
  </si>
  <si>
    <t>※雇用者の内訳について、平成22年から表中の3区分に変更しています。</t>
    <rPh sb="1" eb="4">
      <t>コヨウシャ</t>
    </rPh>
    <rPh sb="5" eb="7">
      <t>ウチワケ</t>
    </rPh>
    <rPh sb="12" eb="14">
      <t>ヘイセイ</t>
    </rPh>
    <rPh sb="16" eb="17">
      <t>ネン</t>
    </rPh>
    <rPh sb="19" eb="21">
      <t>ヒョウチュウ</t>
    </rPh>
    <rPh sb="23" eb="25">
      <t>クブン</t>
    </rPh>
    <rPh sb="26" eb="28">
      <t>ヘンコウ</t>
    </rPh>
    <phoneticPr fontId="3"/>
  </si>
  <si>
    <t>-</t>
    <phoneticPr fontId="3"/>
  </si>
  <si>
    <t>※平成１７年の数値は合併前３市町の合算値です。</t>
    <phoneticPr fontId="3"/>
  </si>
  <si>
    <t>正規の職員・従業員</t>
    <phoneticPr fontId="3"/>
  </si>
  <si>
    <t>労働者派遣事業所の派遣社員</t>
    <phoneticPr fontId="3"/>
  </si>
  <si>
    <t>パート・アルバイト・その他</t>
    <phoneticPr fontId="3"/>
  </si>
  <si>
    <t>表３　男女別15歳以上雇用者（令和2年）</t>
    <rPh sb="0" eb="1">
      <t>ヒョウ</t>
    </rPh>
    <rPh sb="3" eb="5">
      <t>ダンジョ</t>
    </rPh>
    <rPh sb="5" eb="6">
      <t>ベツ</t>
    </rPh>
    <rPh sb="8" eb="9">
      <t>サイ</t>
    </rPh>
    <rPh sb="9" eb="11">
      <t>イジョウ</t>
    </rPh>
    <rPh sb="11" eb="14">
      <t>コヨウシャ</t>
    </rPh>
    <rPh sb="15" eb="17">
      <t>レイワ</t>
    </rPh>
    <rPh sb="18" eb="19">
      <t>ネン</t>
    </rPh>
    <phoneticPr fontId="3"/>
  </si>
  <si>
    <t>雇用者の内訳</t>
    <rPh sb="0" eb="3">
      <t>コヨウシャ</t>
    </rPh>
    <rPh sb="4" eb="6">
      <t>ウチワケ</t>
    </rPh>
    <phoneticPr fontId="3"/>
  </si>
  <si>
    <t>実数</t>
    <rPh sb="0" eb="2">
      <t>ジッスウ</t>
    </rPh>
    <phoneticPr fontId="3"/>
  </si>
  <si>
    <t>人</t>
    <rPh sb="0" eb="1">
      <t>ヒト</t>
    </rPh>
    <phoneticPr fontId="3"/>
  </si>
  <si>
    <t>％</t>
    <phoneticPr fontId="3"/>
  </si>
  <si>
    <t>労働者派遣事業所の派遣社員</t>
    <phoneticPr fontId="3"/>
  </si>
  <si>
    <t>表４　産業（大分類）、男女別15歳以上就業者数（令和２年）</t>
    <rPh sb="0" eb="1">
      <t>ヒョウ</t>
    </rPh>
    <rPh sb="3" eb="5">
      <t>サンギョウ</t>
    </rPh>
    <rPh sb="6" eb="9">
      <t>ダイブンルイ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4" eb="26">
      <t>レイワ</t>
    </rPh>
    <phoneticPr fontId="3"/>
  </si>
  <si>
    <t>産業（大分類）</t>
    <rPh sb="0" eb="2">
      <t>サンギョウ</t>
    </rPh>
    <rPh sb="3" eb="6">
      <t>ダイブンルイ</t>
    </rPh>
    <phoneticPr fontId="3"/>
  </si>
  <si>
    <t>就業者数</t>
    <rPh sb="0" eb="3">
      <t>シュウギョウシャ</t>
    </rPh>
    <rPh sb="3" eb="4">
      <t>スウ</t>
    </rPh>
    <phoneticPr fontId="3"/>
  </si>
  <si>
    <t>男女別割合</t>
    <rPh sb="0" eb="2">
      <t>ダンジョ</t>
    </rPh>
    <rPh sb="2" eb="3">
      <t>ベツ</t>
    </rPh>
    <rPh sb="3" eb="5">
      <t>ワリアイ</t>
    </rPh>
    <phoneticPr fontId="3"/>
  </si>
  <si>
    <t>　Ａ 農業、林業</t>
  </si>
  <si>
    <t>　　うち農業</t>
  </si>
  <si>
    <t>　Ｂ 漁業</t>
  </si>
  <si>
    <t>-</t>
  </si>
  <si>
    <t>　Ｃ 鉱業、採石業、砂利採取業</t>
  </si>
  <si>
    <t>　Ｄ 建設業</t>
  </si>
  <si>
    <t>　Ｅ 製造業</t>
  </si>
  <si>
    <t>　Ｆ 電気・ガス・熱供給・水道業</t>
  </si>
  <si>
    <t>　Ｇ 情報通信業</t>
  </si>
  <si>
    <t>　Ｈ 運輸業、郵便業</t>
  </si>
  <si>
    <t>　Ｉ 卸売業、小売業</t>
  </si>
  <si>
    <t>　Ｊ 金融業、保険業</t>
  </si>
  <si>
    <t>　Ｋ 不動産業、物品賃貸業</t>
  </si>
  <si>
    <t>　Ｌ 学術研究、専門・技術サービス業</t>
  </si>
  <si>
    <t>　Ｍ 宿泊業、飲食サービス業</t>
  </si>
  <si>
    <t>　Ｎ 生活関連サービス業、娯楽業</t>
  </si>
  <si>
    <t>　Ｏ 教育、学習支援業</t>
  </si>
  <si>
    <t>　Ｐ 医療、福祉</t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</si>
  <si>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</si>
  <si>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</si>
  <si>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</si>
  <si>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</si>
  <si>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※総数は、分類不能の産業を含みます。</t>
    <rPh sb="1" eb="3">
      <t>ソウスウ</t>
    </rPh>
    <rPh sb="5" eb="7">
      <t>ブンルイ</t>
    </rPh>
    <rPh sb="7" eb="9">
      <t>フノウ</t>
    </rPh>
    <rPh sb="10" eb="12">
      <t>サンギョウ</t>
    </rPh>
    <rPh sb="13" eb="14">
      <t>フク</t>
    </rPh>
    <phoneticPr fontId="3"/>
  </si>
  <si>
    <t>※産業3部門の割合は、分母から「分類不能の産業」を除いて算出しています。</t>
    <rPh sb="1" eb="3">
      <t>サンギョウ</t>
    </rPh>
    <rPh sb="4" eb="6">
      <t>ブモン</t>
    </rPh>
    <rPh sb="7" eb="9">
      <t>ワリアイ</t>
    </rPh>
    <rPh sb="11" eb="13">
      <t>ブンボ</t>
    </rPh>
    <rPh sb="16" eb="18">
      <t>ブンルイ</t>
    </rPh>
    <rPh sb="18" eb="20">
      <t>フノウ</t>
    </rPh>
    <rPh sb="21" eb="23">
      <t>サンギョウ</t>
    </rPh>
    <rPh sb="25" eb="26">
      <t>ノゾ</t>
    </rPh>
    <rPh sb="28" eb="30">
      <t>サンシュツ</t>
    </rPh>
    <phoneticPr fontId="3"/>
  </si>
  <si>
    <t>表５　産業３部門別、男女別15歳以上就業者数の推移（平成22年～令和2年）</t>
    <rPh sb="0" eb="1">
      <t>ヒョウ</t>
    </rPh>
    <rPh sb="3" eb="5">
      <t>サンギョウ</t>
    </rPh>
    <rPh sb="6" eb="8">
      <t>ブモン</t>
    </rPh>
    <rPh sb="8" eb="9">
      <t>ベツ</t>
    </rPh>
    <rPh sb="10" eb="12">
      <t>ダンジョ</t>
    </rPh>
    <rPh sb="12" eb="13">
      <t>ベツ</t>
    </rPh>
    <rPh sb="15" eb="16">
      <t>サイ</t>
    </rPh>
    <rPh sb="16" eb="18">
      <t>イジョウ</t>
    </rPh>
    <rPh sb="18" eb="21">
      <t>シュウギョウシャ</t>
    </rPh>
    <rPh sb="21" eb="22">
      <t>スウ</t>
    </rPh>
    <rPh sb="23" eb="25">
      <t>スイイ</t>
    </rPh>
    <phoneticPr fontId="3"/>
  </si>
  <si>
    <t>産業３部門</t>
    <rPh sb="0" eb="2">
      <t>サンギョウ</t>
    </rPh>
    <rPh sb="3" eb="5">
      <t>ブモン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</si>
  <si>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</si>
  <si>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</si>
  <si>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第1次産業</t>
    <rPh sb="0" eb="1">
      <t>ダイ</t>
    </rPh>
    <rPh sb="2" eb="3">
      <t>ジ</t>
    </rPh>
    <rPh sb="3" eb="4">
      <t>サン</t>
    </rPh>
    <rPh sb="4" eb="5">
      <t>ギョウ</t>
    </rPh>
    <phoneticPr fontId="16"/>
  </si>
  <si>
    <t>第2次産業</t>
    <rPh sb="0" eb="1">
      <t>ダイ</t>
    </rPh>
    <rPh sb="2" eb="3">
      <t>ジ</t>
    </rPh>
    <rPh sb="3" eb="5">
      <t>サンギョウ</t>
    </rPh>
    <phoneticPr fontId="16"/>
  </si>
  <si>
    <t>第3次産業</t>
    <rPh sb="0" eb="1">
      <t>ダイ</t>
    </rPh>
    <rPh sb="2" eb="3">
      <t>ジ</t>
    </rPh>
    <rPh sb="3" eb="5">
      <t>サンギョウ</t>
    </rPh>
    <phoneticPr fontId="16"/>
  </si>
  <si>
    <t>分類不能</t>
    <rPh sb="0" eb="2">
      <t>ブンルイ</t>
    </rPh>
    <rPh sb="2" eb="4">
      <t>フノウ</t>
    </rPh>
    <phoneticPr fontId="17"/>
  </si>
  <si>
    <t>※割合は、分類不能を除いて算出しています。</t>
    <rPh sb="1" eb="3">
      <t>ワリアイ</t>
    </rPh>
    <rPh sb="5" eb="7">
      <t>ブンルイ</t>
    </rPh>
    <rPh sb="7" eb="9">
      <t>フノウ</t>
    </rPh>
    <rPh sb="10" eb="11">
      <t>ノゾ</t>
    </rPh>
    <rPh sb="13" eb="15">
      <t>サンシュツ</t>
    </rPh>
    <phoneticPr fontId="3"/>
  </si>
  <si>
    <t>表６　職業（大分類）別１５歳以上就業者（平成22年、27年、令和2年）</t>
    <rPh sb="0" eb="1">
      <t>ヒョウ</t>
    </rPh>
    <rPh sb="3" eb="5">
      <t>ショクギョウ</t>
    </rPh>
    <rPh sb="6" eb="9">
      <t>ダイブンルイ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20" eb="22">
      <t>ヘイセイ</t>
    </rPh>
    <rPh sb="24" eb="25">
      <t>ネン</t>
    </rPh>
    <rPh sb="28" eb="29">
      <t>ネン</t>
    </rPh>
    <rPh sb="30" eb="32">
      <t>レイワ</t>
    </rPh>
    <rPh sb="33" eb="34">
      <t>ネン</t>
    </rPh>
    <phoneticPr fontId="3"/>
  </si>
  <si>
    <t>職業（大分類）、男女</t>
    <rPh sb="0" eb="2">
      <t>ショクギョウ</t>
    </rPh>
    <rPh sb="3" eb="6">
      <t>ダイブンルイ</t>
    </rPh>
    <rPh sb="8" eb="10">
      <t>ダンジョ</t>
    </rPh>
    <phoneticPr fontId="3"/>
  </si>
  <si>
    <t>令和２年
男女別割合</t>
    <rPh sb="0" eb="1">
      <t>レイ</t>
    </rPh>
    <rPh sb="1" eb="2">
      <t>ワ</t>
    </rPh>
    <rPh sb="3" eb="4">
      <t>ネン</t>
    </rPh>
    <rPh sb="4" eb="5">
      <t>ヘイネン</t>
    </rPh>
    <rPh sb="5" eb="7">
      <t>ダンジョ</t>
    </rPh>
    <rPh sb="7" eb="8">
      <t>ベツ</t>
    </rPh>
    <rPh sb="8" eb="10">
      <t>ワリアイ</t>
    </rPh>
    <phoneticPr fontId="3"/>
  </si>
  <si>
    <t>％</t>
    <phoneticPr fontId="3"/>
  </si>
  <si>
    <t>％</t>
    <phoneticPr fontId="3"/>
  </si>
  <si>
    <t>総数</t>
    <phoneticPr fontId="3"/>
  </si>
  <si>
    <t>　Ａ 管理的職業従事者</t>
  </si>
  <si>
    <t>　Ｂ 専門的・技術的職業従事者</t>
  </si>
  <si>
    <t>　Ｃ 事務従事者</t>
  </si>
  <si>
    <t>　Ｄ 販売従事者</t>
  </si>
  <si>
    <t>　Ｅ サービス職業従事者</t>
  </si>
  <si>
    <t>　Ｆ 保安職業従事者</t>
  </si>
  <si>
    <t>　Ｇ 農林漁業従事者</t>
  </si>
  <si>
    <t>　Ｈ 生産工程従事者</t>
  </si>
  <si>
    <t>　Ｉ 輸送・機械運転従事者</t>
  </si>
  <si>
    <t>　Ｊ 建設・採掘従事者</t>
  </si>
  <si>
    <t>　Ｋ 運搬・清掃・包装等従事者</t>
  </si>
  <si>
    <t>　Ｌ 分類不能の職業</t>
  </si>
  <si>
    <t>表７　夫婦の就業・非就業別夫婦のいる一般世帯数（平成22年、27年、令和2年）</t>
    <rPh sb="0" eb="1">
      <t>ヒョウ</t>
    </rPh>
    <rPh sb="3" eb="5">
      <t>フウフ</t>
    </rPh>
    <rPh sb="6" eb="8">
      <t>シュウギョウ</t>
    </rPh>
    <rPh sb="9" eb="10">
      <t>ヒ</t>
    </rPh>
    <rPh sb="10" eb="12">
      <t>シュウギョウ</t>
    </rPh>
    <rPh sb="12" eb="13">
      <t>ベツ</t>
    </rPh>
    <rPh sb="13" eb="15">
      <t>フウフ</t>
    </rPh>
    <rPh sb="18" eb="20">
      <t>イッパン</t>
    </rPh>
    <rPh sb="20" eb="23">
      <t>セタイスウ</t>
    </rPh>
    <rPh sb="24" eb="26">
      <t>ヘイセイ</t>
    </rPh>
    <rPh sb="28" eb="29">
      <t>ネン</t>
    </rPh>
    <rPh sb="32" eb="33">
      <t>ネン</t>
    </rPh>
    <rPh sb="34" eb="36">
      <t>レイワ</t>
    </rPh>
    <rPh sb="37" eb="38">
      <t>ネン</t>
    </rPh>
    <phoneticPr fontId="3"/>
  </si>
  <si>
    <t>区　分</t>
    <rPh sb="0" eb="1">
      <t>ク</t>
    </rPh>
    <rPh sb="2" eb="3">
      <t>プン</t>
    </rPh>
    <phoneticPr fontId="3"/>
  </si>
  <si>
    <t>増　減</t>
    <rPh sb="0" eb="1">
      <t>ゾウ</t>
    </rPh>
    <rPh sb="2" eb="3">
      <t>ゲン</t>
    </rPh>
    <phoneticPr fontId="3"/>
  </si>
  <si>
    <t>増減率</t>
    <rPh sb="0" eb="2">
      <t>ゾウゲン</t>
    </rPh>
    <rPh sb="2" eb="3">
      <t>リツ</t>
    </rPh>
    <phoneticPr fontId="3"/>
  </si>
  <si>
    <t>世帯</t>
    <rPh sb="0" eb="2">
      <t>セタイ</t>
    </rPh>
    <phoneticPr fontId="3"/>
  </si>
  <si>
    <t>％</t>
    <phoneticPr fontId="3"/>
  </si>
  <si>
    <t>夫婦のいる一般世帯（総数）</t>
    <rPh sb="0" eb="2">
      <t>フウフ</t>
    </rPh>
    <rPh sb="5" eb="7">
      <t>イッパン</t>
    </rPh>
    <rPh sb="7" eb="9">
      <t>セタイ</t>
    </rPh>
    <rPh sb="10" eb="12">
      <t>ソウスウ</t>
    </rPh>
    <phoneticPr fontId="3"/>
  </si>
  <si>
    <t>　夫・妻とも就業者</t>
    <rPh sb="1" eb="2">
      <t>オット</t>
    </rPh>
    <rPh sb="3" eb="4">
      <t>ツマ</t>
    </rPh>
    <rPh sb="6" eb="9">
      <t>シュウギョウシャ</t>
    </rPh>
    <phoneticPr fontId="3"/>
  </si>
  <si>
    <t>　　うち子供あり</t>
    <rPh sb="4" eb="6">
      <t>コドモ</t>
    </rPh>
    <phoneticPr fontId="3"/>
  </si>
  <si>
    <t>　夫が就業者、妻が非就業者</t>
    <rPh sb="1" eb="2">
      <t>オット</t>
    </rPh>
    <rPh sb="3" eb="6">
      <t>シュウギョウシャ</t>
    </rPh>
    <rPh sb="7" eb="8">
      <t>ツマ</t>
    </rPh>
    <rPh sb="9" eb="10">
      <t>ヒ</t>
    </rPh>
    <rPh sb="10" eb="13">
      <t>シュウギョウシャ</t>
    </rPh>
    <phoneticPr fontId="3"/>
  </si>
  <si>
    <t>　夫が非就業者、妻が就業者</t>
    <rPh sb="1" eb="2">
      <t>オット</t>
    </rPh>
    <rPh sb="3" eb="4">
      <t>ヒ</t>
    </rPh>
    <rPh sb="4" eb="7">
      <t>シュウギョウシャ</t>
    </rPh>
    <rPh sb="8" eb="9">
      <t>ツマ</t>
    </rPh>
    <rPh sb="10" eb="13">
      <t>シュウギョウシャ</t>
    </rPh>
    <phoneticPr fontId="3"/>
  </si>
  <si>
    <t>　夫・妻とも非就業者</t>
    <rPh sb="1" eb="2">
      <t>オット</t>
    </rPh>
    <rPh sb="3" eb="4">
      <t>ツマ</t>
    </rPh>
    <rPh sb="6" eb="7">
      <t>ヒ</t>
    </rPh>
    <rPh sb="7" eb="10">
      <t>シュウギョウシャ</t>
    </rPh>
    <phoneticPr fontId="3"/>
  </si>
  <si>
    <t>　注）　総数には夫又は妻の労働力状態「不詳（令和2年 366世帯、平成27年 173世帯、平成22年 204世帯）」を含みます。</t>
    <rPh sb="1" eb="2">
      <t>チュウ</t>
    </rPh>
    <rPh sb="4" eb="6">
      <t>ソウスウ</t>
    </rPh>
    <rPh sb="8" eb="9">
      <t>オット</t>
    </rPh>
    <rPh sb="9" eb="10">
      <t>マタ</t>
    </rPh>
    <rPh sb="11" eb="12">
      <t>ツマ</t>
    </rPh>
    <rPh sb="13" eb="15">
      <t>ロウドウ</t>
    </rPh>
    <rPh sb="15" eb="16">
      <t>リョク</t>
    </rPh>
    <rPh sb="16" eb="18">
      <t>ジョウタイ</t>
    </rPh>
    <rPh sb="19" eb="21">
      <t>フショウ</t>
    </rPh>
    <rPh sb="22" eb="24">
      <t>レイワ</t>
    </rPh>
    <rPh sb="25" eb="26">
      <t>ネン</t>
    </rPh>
    <rPh sb="30" eb="32">
      <t>セタイ</t>
    </rPh>
    <rPh sb="33" eb="35">
      <t>ヘイセイ</t>
    </rPh>
    <rPh sb="37" eb="38">
      <t>ネン</t>
    </rPh>
    <rPh sb="42" eb="44">
      <t>セタイ</t>
    </rPh>
    <rPh sb="45" eb="47">
      <t>ヘイセイ</t>
    </rPh>
    <rPh sb="49" eb="50">
      <t>ネン</t>
    </rPh>
    <rPh sb="54" eb="56">
      <t>セタイ</t>
    </rPh>
    <rPh sb="59" eb="60">
      <t>フク</t>
    </rPh>
    <phoneticPr fontId="3"/>
  </si>
  <si>
    <t>％</t>
    <phoneticPr fontId="3"/>
  </si>
  <si>
    <t>表１　　総世帯数、一般世帯数、一般世帯人員、一般世帯の１世帯当たりの人員、
　　　　施設等の世帯数及び施設等の世帯人員の推移（昭和60～令和2年）</t>
    <rPh sb="0" eb="1">
      <t>ヒョウ</t>
    </rPh>
    <rPh sb="4" eb="8">
      <t>ソウセタイスウ</t>
    </rPh>
    <rPh sb="9" eb="11">
      <t>イッパン</t>
    </rPh>
    <rPh sb="11" eb="14">
      <t>セタイスウ</t>
    </rPh>
    <rPh sb="15" eb="17">
      <t>イッパン</t>
    </rPh>
    <rPh sb="17" eb="19">
      <t>セタイ</t>
    </rPh>
    <rPh sb="19" eb="21">
      <t>ジンイン</t>
    </rPh>
    <rPh sb="22" eb="24">
      <t>イッパン</t>
    </rPh>
    <rPh sb="24" eb="26">
      <t>セタイ</t>
    </rPh>
    <rPh sb="28" eb="30">
      <t>セタイ</t>
    </rPh>
    <rPh sb="30" eb="31">
      <t>ア</t>
    </rPh>
    <rPh sb="34" eb="36">
      <t>ジンイン</t>
    </rPh>
    <rPh sb="42" eb="44">
      <t>シセツ</t>
    </rPh>
    <rPh sb="44" eb="45">
      <t>トウ</t>
    </rPh>
    <rPh sb="46" eb="49">
      <t>セタイスウ</t>
    </rPh>
    <rPh sb="49" eb="50">
      <t>オヨ</t>
    </rPh>
    <rPh sb="51" eb="54">
      <t>シセツトウ</t>
    </rPh>
    <rPh sb="55" eb="57">
      <t>セタイ</t>
    </rPh>
    <rPh sb="57" eb="59">
      <t>ジンイン</t>
    </rPh>
    <rPh sb="60" eb="62">
      <t>スイイ</t>
    </rPh>
    <rPh sb="63" eb="65">
      <t>ショウワ</t>
    </rPh>
    <rPh sb="68" eb="70">
      <t>レイワ</t>
    </rPh>
    <rPh sb="71" eb="72">
      <t>ネン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</si>
  <si>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</si>
  <si>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</si>
  <si>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</si>
  <si>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</si>
  <si>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</si>
  <si>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1世帯当たり</t>
    <rPh sb="1" eb="3">
      <t>セタイ</t>
    </rPh>
    <rPh sb="3" eb="4">
      <t>ア</t>
    </rPh>
    <phoneticPr fontId="3"/>
  </si>
  <si>
    <t>（世帯）</t>
    <rPh sb="1" eb="3">
      <t>セタイ</t>
    </rPh>
    <phoneticPr fontId="3"/>
  </si>
  <si>
    <t>（人）</t>
    <rPh sb="1" eb="2">
      <t>ヒト</t>
    </rPh>
    <phoneticPr fontId="3"/>
  </si>
  <si>
    <t>人員（人）</t>
    <rPh sb="0" eb="2">
      <t>ジンイン</t>
    </rPh>
    <rPh sb="3" eb="4">
      <t>ヒト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</si>
  <si>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</si>
  <si>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</si>
  <si>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</si>
  <si>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</si>
  <si>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増減数</t>
    <rPh sb="0" eb="2">
      <t>ゾウゲン</t>
    </rPh>
    <rPh sb="2" eb="3">
      <t>スウ</t>
    </rPh>
    <phoneticPr fontId="3"/>
  </si>
  <si>
    <t>～</t>
    <phoneticPr fontId="3"/>
  </si>
  <si>
    <t>注）昭和60年～平成17年の総世帯には、世帯の種類「不詳」を含みます。</t>
    <rPh sb="0" eb="1">
      <t>チュウ</t>
    </rPh>
    <rPh sb="2" eb="4">
      <t>ショウワ</t>
    </rPh>
    <rPh sb="6" eb="7">
      <t>ネン</t>
    </rPh>
    <rPh sb="8" eb="10">
      <t>ヘイセイ</t>
    </rPh>
    <rPh sb="12" eb="13">
      <t>ネン</t>
    </rPh>
    <rPh sb="14" eb="15">
      <t>ソウ</t>
    </rPh>
    <rPh sb="15" eb="17">
      <t>セタイ</t>
    </rPh>
    <rPh sb="20" eb="22">
      <t>セタイ</t>
    </rPh>
    <rPh sb="23" eb="25">
      <t>シュルイ</t>
    </rPh>
    <rPh sb="26" eb="28">
      <t>フショウ</t>
    </rPh>
    <rPh sb="30" eb="31">
      <t>フク</t>
    </rPh>
    <phoneticPr fontId="3"/>
  </si>
  <si>
    <t>表２　一般世帯の家族類型別世帯数（平成22～令和2年）</t>
    <rPh sb="0" eb="1">
      <t>ヒョウ</t>
    </rPh>
    <rPh sb="3" eb="5">
      <t>イッパン</t>
    </rPh>
    <rPh sb="5" eb="7">
      <t>セタイ</t>
    </rPh>
    <rPh sb="8" eb="10">
      <t>カゾク</t>
    </rPh>
    <rPh sb="10" eb="12">
      <t>ルイケイ</t>
    </rPh>
    <rPh sb="12" eb="13">
      <t>ベツ</t>
    </rPh>
    <rPh sb="13" eb="16">
      <t>セタイスウ</t>
    </rPh>
    <rPh sb="17" eb="19">
      <t>ヘイセイ</t>
    </rPh>
    <rPh sb="22" eb="24">
      <t>レイワ</t>
    </rPh>
    <rPh sb="25" eb="26">
      <t>ネン</t>
    </rPh>
    <phoneticPr fontId="3"/>
  </si>
  <si>
    <t>世帯の家族類型</t>
    <rPh sb="0" eb="2">
      <t>セタイ</t>
    </rPh>
    <rPh sb="3" eb="5">
      <t>カゾク</t>
    </rPh>
    <rPh sb="5" eb="7">
      <t>ルイケイ</t>
    </rPh>
    <phoneticPr fontId="3"/>
  </si>
  <si>
    <t>R2～H27
増減率・
割合の差</t>
    <rPh sb="7" eb="9">
      <t>ゾウゲン</t>
    </rPh>
    <rPh sb="9" eb="10">
      <t>リツ</t>
    </rPh>
    <rPh sb="12" eb="14">
      <t>ワリアイ</t>
    </rPh>
    <rPh sb="15" eb="16">
      <t>サ</t>
    </rPh>
    <phoneticPr fontId="3"/>
  </si>
  <si>
    <t>65歳
以上世帯
員のいる
世帯</t>
    <rPh sb="2" eb="3">
      <t>サイ</t>
    </rPh>
    <rPh sb="4" eb="6">
      <t>イジョウ</t>
    </rPh>
    <rPh sb="6" eb="8">
      <t>セタイ</t>
    </rPh>
    <rPh sb="9" eb="10">
      <t>イン</t>
    </rPh>
    <rPh sb="14" eb="16">
      <t>セタイ</t>
    </rPh>
    <phoneticPr fontId="3"/>
  </si>
  <si>
    <t>（％）</t>
    <phoneticPr fontId="3"/>
  </si>
  <si>
    <t>割合（％）</t>
    <rPh sb="0" eb="2">
      <t>ワリアイ</t>
    </rPh>
    <phoneticPr fontId="3"/>
  </si>
  <si>
    <t>（ﾎﾟｲﾝﾄ）</t>
    <phoneticPr fontId="3"/>
  </si>
  <si>
    <t>―</t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</si>
  <si>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</si>
  <si>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</si>
  <si>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夫婦のみの世帯</t>
    <rPh sb="0" eb="2">
      <t>フウフ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</si>
  <si>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</si>
  <si>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ひとり親と子供から成る世帯</t>
    <rPh sb="3" eb="4">
      <t>オヤ</t>
    </rPh>
    <rPh sb="5" eb="7">
      <t>コドモ</t>
    </rPh>
    <rPh sb="9" eb="10">
      <t>ナ</t>
    </rPh>
    <rPh sb="11" eb="13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</si>
  <si>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</si>
  <si>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</si>
  <si>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その他の世帯</t>
    <rPh sb="2" eb="3">
      <t>タ</t>
    </rPh>
    <rPh sb="4" eb="6">
      <t>セタイ</t>
    </rPh>
    <phoneticPr fontId="3"/>
  </si>
  <si>
    <t>（再掲）３世代世帯</t>
    <rPh sb="1" eb="3">
      <t>サイケイ</t>
    </rPh>
    <rPh sb="5" eb="7">
      <t>セダイ</t>
    </rPh>
    <rPh sb="7" eb="9">
      <t>セタイ</t>
    </rPh>
    <phoneticPr fontId="3"/>
  </si>
  <si>
    <t>（再掲）母子世帯</t>
    <rPh sb="1" eb="3">
      <t>サイケイ</t>
    </rPh>
    <rPh sb="4" eb="6">
      <t>ボシ</t>
    </rPh>
    <rPh sb="6" eb="8">
      <t>セタイ</t>
    </rPh>
    <phoneticPr fontId="3"/>
  </si>
  <si>
    <t>（再掲）父子世帯</t>
    <rPh sb="1" eb="3">
      <t>サイケイ</t>
    </rPh>
    <rPh sb="4" eb="6">
      <t>フシ</t>
    </rPh>
    <rPh sb="6" eb="8">
      <t>セタイ</t>
    </rPh>
    <phoneticPr fontId="3"/>
  </si>
  <si>
    <t>注１）「一般世帯」には、世帯の家族類型「不詳」（令和2年：20世帯、平成27年：25世帯、平成22年：5世帯）を含みます。</t>
    <rPh sb="0" eb="1">
      <t>チュウ</t>
    </rPh>
    <rPh sb="4" eb="6">
      <t>イッパン</t>
    </rPh>
    <rPh sb="6" eb="8">
      <t>セタイ</t>
    </rPh>
    <rPh sb="12" eb="14">
      <t>セタイ</t>
    </rPh>
    <rPh sb="15" eb="17">
      <t>カゾク</t>
    </rPh>
    <rPh sb="17" eb="19">
      <t>ルイケイ</t>
    </rPh>
    <rPh sb="20" eb="22">
      <t>フショウ</t>
    </rPh>
    <rPh sb="24" eb="26">
      <t>ヘイセイ</t>
    </rPh>
    <rPh sb="28" eb="29">
      <t>ネン</t>
    </rPh>
    <rPh sb="31" eb="33">
      <t>セタイ</t>
    </rPh>
    <rPh sb="37" eb="39">
      <t>セタイ</t>
    </rPh>
    <rPh sb="40" eb="42">
      <t>ヘイセイ</t>
    </rPh>
    <rPh sb="44" eb="45">
      <t>ネン</t>
    </rPh>
    <rPh sb="47" eb="49">
      <t>セタイ</t>
    </rPh>
    <rPh sb="51" eb="52">
      <t>フク</t>
    </rPh>
    <phoneticPr fontId="3"/>
  </si>
  <si>
    <t>注２）「その他の世帯」の内訳は、「夫婦と両親から成る世帯」、「夫婦とひとり親から成る世帯」、「夫婦、</t>
    <rPh sb="0" eb="1">
      <t>チュウ</t>
    </rPh>
    <rPh sb="6" eb="7">
      <t>タ</t>
    </rPh>
    <rPh sb="8" eb="10">
      <t>セタイ</t>
    </rPh>
    <rPh sb="12" eb="14">
      <t>ウチワケ</t>
    </rPh>
    <rPh sb="17" eb="19">
      <t>フウフ</t>
    </rPh>
    <rPh sb="20" eb="22">
      <t>リョウシン</t>
    </rPh>
    <rPh sb="24" eb="25">
      <t>ナ</t>
    </rPh>
    <rPh sb="26" eb="28">
      <t>セタイ</t>
    </rPh>
    <rPh sb="31" eb="33">
      <t>フウフ</t>
    </rPh>
    <rPh sb="37" eb="38">
      <t>オヤ</t>
    </rPh>
    <rPh sb="40" eb="41">
      <t>ナ</t>
    </rPh>
    <rPh sb="42" eb="44">
      <t>セタイ</t>
    </rPh>
    <rPh sb="47" eb="49">
      <t>フウフ</t>
    </rPh>
    <phoneticPr fontId="3"/>
  </si>
  <si>
    <t>　　　子供と両親から成る世帯」、「兄弟姉妹のみから成る世帯」などです。</t>
    <rPh sb="17" eb="19">
      <t>キョウダイ</t>
    </rPh>
    <rPh sb="19" eb="21">
      <t>シマイ</t>
    </rPh>
    <rPh sb="25" eb="26">
      <t>ナ</t>
    </rPh>
    <rPh sb="27" eb="29">
      <t>セタイ</t>
    </rPh>
    <phoneticPr fontId="3"/>
  </si>
  <si>
    <t>表３　世帯の経済構成別、一般世帯数の推移（平成22年、27年、令和2年）</t>
    <rPh sb="0" eb="1">
      <t>ヒョウ</t>
    </rPh>
    <rPh sb="3" eb="5">
      <t>セタイ</t>
    </rPh>
    <rPh sb="6" eb="8">
      <t>ケイザイ</t>
    </rPh>
    <rPh sb="8" eb="10">
      <t>コウセイ</t>
    </rPh>
    <rPh sb="10" eb="11">
      <t>ベツ</t>
    </rPh>
    <rPh sb="12" eb="14">
      <t>イッパン</t>
    </rPh>
    <rPh sb="14" eb="17">
      <t>セタイスウ</t>
    </rPh>
    <rPh sb="18" eb="20">
      <t>スイイ</t>
    </rPh>
    <rPh sb="21" eb="23">
      <t>ヘイセイ</t>
    </rPh>
    <rPh sb="25" eb="26">
      <t>ネン</t>
    </rPh>
    <rPh sb="29" eb="30">
      <t>ネン</t>
    </rPh>
    <rPh sb="31" eb="33">
      <t>レイワ</t>
    </rPh>
    <rPh sb="34" eb="35">
      <t>ネン</t>
    </rPh>
    <phoneticPr fontId="3"/>
  </si>
  <si>
    <t>区分</t>
    <rPh sb="0" eb="2">
      <t>クブン</t>
    </rPh>
    <phoneticPr fontId="3"/>
  </si>
  <si>
    <t>一般世帯数（世帯）</t>
    <rPh sb="0" eb="2">
      <t>イッパン</t>
    </rPh>
    <rPh sb="2" eb="5">
      <t>セタイスウ</t>
    </rPh>
    <rPh sb="6" eb="8">
      <t>セタイ</t>
    </rPh>
    <phoneticPr fontId="3"/>
  </si>
  <si>
    <t>ﾎﾟｲﾝﾄ差</t>
    <rPh sb="5" eb="6">
      <t>サ</t>
    </rPh>
    <phoneticPr fontId="3"/>
  </si>
  <si>
    <t>R2～H27</t>
    <phoneticPr fontId="3"/>
  </si>
  <si>
    <t>H27～H22</t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</si>
  <si>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</si>
  <si>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</si>
  <si>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</si>
  <si>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</si>
  <si>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</si>
  <si>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注１）「農林漁業就業者世帯」とは、世帯の就業者が農林漁業就業者のみの世帯をいいます。</t>
    <rPh sb="0" eb="1">
      <t>チュウ</t>
    </rPh>
    <rPh sb="4" eb="6">
      <t>ノウリン</t>
    </rPh>
    <rPh sb="6" eb="8">
      <t>ギョギョウ</t>
    </rPh>
    <rPh sb="8" eb="11">
      <t>シュウギョウシャ</t>
    </rPh>
    <rPh sb="11" eb="13">
      <t>セタイ</t>
    </rPh>
    <rPh sb="17" eb="19">
      <t>セタイ</t>
    </rPh>
    <rPh sb="20" eb="23">
      <t>シュウギョウシャ</t>
    </rPh>
    <rPh sb="24" eb="26">
      <t>ノウリン</t>
    </rPh>
    <rPh sb="26" eb="28">
      <t>ギョギョウ</t>
    </rPh>
    <rPh sb="28" eb="30">
      <t>シュウギョウ</t>
    </rPh>
    <rPh sb="30" eb="31">
      <t>シャ</t>
    </rPh>
    <rPh sb="34" eb="36">
      <t>セタイ</t>
    </rPh>
    <phoneticPr fontId="3"/>
  </si>
  <si>
    <t>注２）「農林漁業・非農林漁業就業者混合世帯」とは、世帯の就業者に農林漁業就業者と非農林漁業就業者の両方がいる</t>
    <rPh sb="0" eb="1">
      <t>チュウ</t>
    </rPh>
    <rPh sb="4" eb="6">
      <t>ノウリン</t>
    </rPh>
    <rPh sb="6" eb="8">
      <t>ギョギョウ</t>
    </rPh>
    <rPh sb="9" eb="10">
      <t>ヒ</t>
    </rPh>
    <rPh sb="10" eb="12">
      <t>ノウリン</t>
    </rPh>
    <rPh sb="12" eb="14">
      <t>ギョギョウ</t>
    </rPh>
    <rPh sb="14" eb="17">
      <t>シュウギョウシャ</t>
    </rPh>
    <rPh sb="17" eb="19">
      <t>コンゴウ</t>
    </rPh>
    <rPh sb="19" eb="21">
      <t>セタイ</t>
    </rPh>
    <rPh sb="25" eb="27">
      <t>セタイ</t>
    </rPh>
    <rPh sb="28" eb="31">
      <t>シュウギョウシャ</t>
    </rPh>
    <rPh sb="32" eb="34">
      <t>ノウリン</t>
    </rPh>
    <rPh sb="34" eb="36">
      <t>ギョギョウ</t>
    </rPh>
    <rPh sb="36" eb="39">
      <t>シュウギョウシャ</t>
    </rPh>
    <rPh sb="40" eb="41">
      <t>ヒ</t>
    </rPh>
    <rPh sb="41" eb="43">
      <t>ノウリン</t>
    </rPh>
    <phoneticPr fontId="3"/>
  </si>
  <si>
    <t>　　　世帯をいいます。</t>
    <phoneticPr fontId="3"/>
  </si>
  <si>
    <t>注３）「非農林漁業就業者世帯」とは、世帯の就業者が非農林漁業就業者のみの世帯をいいます。</t>
    <rPh sb="0" eb="1">
      <t>チュウ</t>
    </rPh>
    <rPh sb="4" eb="5">
      <t>ヒ</t>
    </rPh>
    <rPh sb="5" eb="7">
      <t>ノウリン</t>
    </rPh>
    <rPh sb="7" eb="9">
      <t>ギョギョウ</t>
    </rPh>
    <rPh sb="9" eb="12">
      <t>シュウギョウシャ</t>
    </rPh>
    <rPh sb="12" eb="14">
      <t>セタイ</t>
    </rPh>
    <rPh sb="18" eb="20">
      <t>セタイ</t>
    </rPh>
    <rPh sb="21" eb="24">
      <t>シュウギョウシャ</t>
    </rPh>
    <rPh sb="25" eb="26">
      <t>ヒ</t>
    </rPh>
    <rPh sb="26" eb="28">
      <t>ノウリン</t>
    </rPh>
    <rPh sb="28" eb="30">
      <t>ギョギョウ</t>
    </rPh>
    <rPh sb="30" eb="33">
      <t>シュウギョウシャ</t>
    </rPh>
    <rPh sb="36" eb="38">
      <t>セタイ</t>
    </rPh>
    <phoneticPr fontId="3"/>
  </si>
  <si>
    <t>注４）「非就業者世帯」とは、親族に就業者のいない世帯をいいます。</t>
    <rPh sb="0" eb="1">
      <t>チュウ</t>
    </rPh>
    <rPh sb="4" eb="5">
      <t>ヒ</t>
    </rPh>
    <rPh sb="5" eb="8">
      <t>シュウギョウシャ</t>
    </rPh>
    <rPh sb="8" eb="10">
      <t>セタイ</t>
    </rPh>
    <rPh sb="14" eb="16">
      <t>シンゾク</t>
    </rPh>
    <rPh sb="17" eb="20">
      <t>シュウギョウシャ</t>
    </rPh>
    <rPh sb="24" eb="26">
      <t>セタイ</t>
    </rPh>
    <phoneticPr fontId="3"/>
  </si>
  <si>
    <t>注５）「分類不能の世帯」とは、上記に分類されない世帯をいいます。</t>
    <rPh sb="0" eb="1">
      <t>チュウ</t>
    </rPh>
    <rPh sb="4" eb="6">
      <t>ブンルイ</t>
    </rPh>
    <rPh sb="6" eb="8">
      <t>フノウ</t>
    </rPh>
    <rPh sb="9" eb="11">
      <t>セタイ</t>
    </rPh>
    <rPh sb="15" eb="17">
      <t>ジョウキ</t>
    </rPh>
    <rPh sb="18" eb="20">
      <t>ブンルイ</t>
    </rPh>
    <rPh sb="24" eb="26">
      <t>セタイ</t>
    </rPh>
    <phoneticPr fontId="3"/>
  </si>
  <si>
    <t>表４　従業・通学時の世帯の状況の推移（平成7年～令和2年）</t>
    <rPh sb="0" eb="1">
      <t>ヒョウ</t>
    </rPh>
    <rPh sb="3" eb="5">
      <t>ジュウギョウ</t>
    </rPh>
    <rPh sb="6" eb="8">
      <t>ツウガク</t>
    </rPh>
    <rPh sb="8" eb="9">
      <t>ジ</t>
    </rPh>
    <rPh sb="10" eb="12">
      <t>セタイ</t>
    </rPh>
    <rPh sb="13" eb="15">
      <t>ジョウキョウ</t>
    </rPh>
    <rPh sb="16" eb="18">
      <t>スイイ</t>
    </rPh>
    <rPh sb="19" eb="21">
      <t>ヘイセイ</t>
    </rPh>
    <rPh sb="22" eb="23">
      <t>ネン</t>
    </rPh>
    <rPh sb="24" eb="26">
      <t>レイワ</t>
    </rPh>
    <rPh sb="27" eb="28">
      <t>ネン</t>
    </rPh>
    <phoneticPr fontId="3"/>
  </si>
  <si>
    <t>平成7年</t>
    <rPh sb="0" eb="2">
      <t>ヘイセイ</t>
    </rPh>
    <rPh sb="3" eb="4">
      <t>ネン</t>
    </rPh>
    <phoneticPr fontId="3"/>
  </si>
  <si>
    <t>世帯数
（世帯）</t>
    <rPh sb="0" eb="3">
      <t>セタイスウ</t>
    </rPh>
    <rPh sb="5" eb="7">
      <t>セタイ</t>
    </rPh>
    <phoneticPr fontId="3"/>
  </si>
  <si>
    <t>割合
（％）</t>
    <rPh sb="0" eb="2">
      <t>ワリアイ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</si>
  <si>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</si>
  <si>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通勤・通学者のみの世帯</t>
    <rPh sb="0" eb="2">
      <t>ツウキン</t>
    </rPh>
    <rPh sb="3" eb="6">
      <t>ツウガクシャ</t>
    </rPh>
    <rPh sb="9" eb="11">
      <t>セタイ</t>
    </rPh>
    <phoneticPr fontId="3"/>
  </si>
  <si>
    <t>高齢者のみ</t>
    <rPh sb="0" eb="3">
      <t>コウレイシャ</t>
    </rPh>
    <phoneticPr fontId="3"/>
  </si>
  <si>
    <t>高齢者と幼児のみ</t>
    <rPh sb="0" eb="3">
      <t>コウレイシャ</t>
    </rPh>
    <rPh sb="4" eb="6">
      <t>ヨウジ</t>
    </rPh>
    <phoneticPr fontId="3"/>
  </si>
  <si>
    <t>高齢者と幼児と女性のみ</t>
    <rPh sb="0" eb="3">
      <t>コウレイシャ</t>
    </rPh>
    <rPh sb="4" eb="6">
      <t>ヨウジ</t>
    </rPh>
    <rPh sb="7" eb="9">
      <t>ジョセイ</t>
    </rPh>
    <phoneticPr fontId="3"/>
  </si>
  <si>
    <t>高齢者と女性のみ</t>
    <rPh sb="0" eb="3">
      <t>コウレイシャ</t>
    </rPh>
    <rPh sb="4" eb="6">
      <t>ジョセイ</t>
    </rPh>
    <phoneticPr fontId="3"/>
  </si>
  <si>
    <t>幼児のみ</t>
    <rPh sb="0" eb="2">
      <t>ヨウジ</t>
    </rPh>
    <phoneticPr fontId="3"/>
  </si>
  <si>
    <t>幼児と女性のみ</t>
    <rPh sb="0" eb="2">
      <t>ヨウジ</t>
    </rPh>
    <rPh sb="3" eb="5">
      <t>ジョセイ</t>
    </rPh>
    <phoneticPr fontId="3"/>
  </si>
  <si>
    <t>女性のみ</t>
    <rPh sb="0" eb="2">
      <t>ジョセイ</t>
    </rPh>
    <phoneticPr fontId="3"/>
  </si>
  <si>
    <t>その他</t>
    <rPh sb="2" eb="3">
      <t>タ</t>
    </rPh>
    <phoneticPr fontId="3"/>
  </si>
  <si>
    <t>注１）「通勤・通学者のみの世帯」とは、世帯員の全てが通勤・通学者である世帯をいいます。</t>
    <rPh sb="0" eb="1">
      <t>チュウ</t>
    </rPh>
    <rPh sb="4" eb="6">
      <t>ツウキン</t>
    </rPh>
    <rPh sb="7" eb="10">
      <t>ツウガクシャ</t>
    </rPh>
    <rPh sb="13" eb="15">
      <t>セタイ</t>
    </rPh>
    <rPh sb="19" eb="21">
      <t>セタイ</t>
    </rPh>
    <rPh sb="21" eb="22">
      <t>イン</t>
    </rPh>
    <rPh sb="23" eb="24">
      <t>スベ</t>
    </rPh>
    <rPh sb="26" eb="28">
      <t>ツウキン</t>
    </rPh>
    <rPh sb="29" eb="32">
      <t>ツウガクシャ</t>
    </rPh>
    <rPh sb="35" eb="37">
      <t>セタイ</t>
    </rPh>
    <phoneticPr fontId="3"/>
  </si>
  <si>
    <t>注２）「その他の世帯」とは、通勤・通学者以外の世帯員がいる世帯をいいます。</t>
    <rPh sb="0" eb="1">
      <t>チュウ</t>
    </rPh>
    <rPh sb="6" eb="7">
      <t>タ</t>
    </rPh>
    <rPh sb="8" eb="10">
      <t>セタイ</t>
    </rPh>
    <rPh sb="14" eb="16">
      <t>ツウキン</t>
    </rPh>
    <rPh sb="17" eb="20">
      <t>ツウガクシャ</t>
    </rPh>
    <rPh sb="20" eb="22">
      <t>イガイ</t>
    </rPh>
    <rPh sb="23" eb="25">
      <t>セタイ</t>
    </rPh>
    <rPh sb="25" eb="26">
      <t>イン</t>
    </rPh>
    <rPh sb="29" eb="31">
      <t>セタイ</t>
    </rPh>
    <phoneticPr fontId="3"/>
  </si>
  <si>
    <t>注３）「高齢者のみ」とは、通勤・通学者以外の世帯員が65歳以上の人のみということです。</t>
    <rPh sb="0" eb="1">
      <t>チュウ</t>
    </rPh>
    <rPh sb="4" eb="7">
      <t>コウレイシャ</t>
    </rPh>
    <rPh sb="13" eb="15">
      <t>ツウキン</t>
    </rPh>
    <rPh sb="16" eb="19">
      <t>ツウガクシャ</t>
    </rPh>
    <rPh sb="19" eb="21">
      <t>イガイ</t>
    </rPh>
    <rPh sb="22" eb="25">
      <t>セタイイン</t>
    </rPh>
    <rPh sb="28" eb="29">
      <t>サイ</t>
    </rPh>
    <rPh sb="29" eb="31">
      <t>イジョウ</t>
    </rPh>
    <rPh sb="32" eb="33">
      <t>ヒト</t>
    </rPh>
    <phoneticPr fontId="3"/>
  </si>
  <si>
    <t>注４）「高齢者と幼児のみ」とは、通勤・通学者以外の世帯員が65歳以上の人と6歳未満の人のみということです。</t>
    <rPh sb="0" eb="1">
      <t>チュウ</t>
    </rPh>
    <rPh sb="4" eb="7">
      <t>コウレイシャ</t>
    </rPh>
    <rPh sb="8" eb="10">
      <t>ヨウジ</t>
    </rPh>
    <rPh sb="16" eb="18">
      <t>ツウキン</t>
    </rPh>
    <rPh sb="19" eb="22">
      <t>ツウガクシャ</t>
    </rPh>
    <rPh sb="22" eb="24">
      <t>イガイ</t>
    </rPh>
    <rPh sb="25" eb="27">
      <t>セタイ</t>
    </rPh>
    <rPh sb="27" eb="28">
      <t>イン</t>
    </rPh>
    <rPh sb="31" eb="34">
      <t>サイイジョウ</t>
    </rPh>
    <rPh sb="35" eb="36">
      <t>ヒト</t>
    </rPh>
    <rPh sb="38" eb="39">
      <t>サイ</t>
    </rPh>
    <rPh sb="39" eb="41">
      <t>ミマン</t>
    </rPh>
    <rPh sb="42" eb="43">
      <t>ヒト</t>
    </rPh>
    <phoneticPr fontId="3"/>
  </si>
  <si>
    <t>注５）「高齢者と幼児と女性のみ」とは、通勤・通学者以外の世帯員が65歳以上の人と6歳未満の人と6～64歳の女性のみということです。</t>
    <rPh sb="0" eb="1">
      <t>チュウ</t>
    </rPh>
    <rPh sb="4" eb="7">
      <t>コウレイシャ</t>
    </rPh>
    <rPh sb="8" eb="10">
      <t>ヨウジ</t>
    </rPh>
    <rPh sb="11" eb="13">
      <t>ジョセイ</t>
    </rPh>
    <rPh sb="19" eb="21">
      <t>ツウキン</t>
    </rPh>
    <rPh sb="22" eb="25">
      <t>ツウガクシャ</t>
    </rPh>
    <rPh sb="25" eb="27">
      <t>イガイ</t>
    </rPh>
    <rPh sb="28" eb="30">
      <t>セタイ</t>
    </rPh>
    <rPh sb="30" eb="31">
      <t>イン</t>
    </rPh>
    <rPh sb="34" eb="37">
      <t>サイイジョウ</t>
    </rPh>
    <rPh sb="38" eb="39">
      <t>ヒト</t>
    </rPh>
    <rPh sb="41" eb="42">
      <t>サイ</t>
    </rPh>
    <rPh sb="42" eb="44">
      <t>ミマン</t>
    </rPh>
    <rPh sb="45" eb="46">
      <t>ヒト</t>
    </rPh>
    <rPh sb="51" eb="52">
      <t>サイ</t>
    </rPh>
    <rPh sb="53" eb="55">
      <t>ジョセイ</t>
    </rPh>
    <phoneticPr fontId="3"/>
  </si>
  <si>
    <t>注６）「高齢者と女性のみ」とは、通勤・通学者以外の世帯員が65歳以上の人と6～64歳の女性のみということです。</t>
    <rPh sb="0" eb="1">
      <t>チュウ</t>
    </rPh>
    <rPh sb="4" eb="7">
      <t>コウレイシャ</t>
    </rPh>
    <rPh sb="8" eb="10">
      <t>ジョセイ</t>
    </rPh>
    <rPh sb="16" eb="18">
      <t>ツウキン</t>
    </rPh>
    <rPh sb="19" eb="22">
      <t>ツウガクシャ</t>
    </rPh>
    <rPh sb="22" eb="24">
      <t>イガイ</t>
    </rPh>
    <rPh sb="25" eb="27">
      <t>セタイ</t>
    </rPh>
    <rPh sb="27" eb="28">
      <t>イン</t>
    </rPh>
    <rPh sb="31" eb="34">
      <t>サイイジョウ</t>
    </rPh>
    <rPh sb="35" eb="36">
      <t>ヒト</t>
    </rPh>
    <rPh sb="41" eb="42">
      <t>サイ</t>
    </rPh>
    <rPh sb="43" eb="45">
      <t>ジョセイ</t>
    </rPh>
    <phoneticPr fontId="3"/>
  </si>
  <si>
    <t>注７）「幼児のみ」とは、通勤・通学者以外の世帯員が6歳未満の人のみということです。</t>
    <rPh sb="0" eb="1">
      <t>チュウ</t>
    </rPh>
    <rPh sb="4" eb="6">
      <t>ヨウジ</t>
    </rPh>
    <rPh sb="12" eb="14">
      <t>ツウキン</t>
    </rPh>
    <rPh sb="15" eb="18">
      <t>ツウガクシャ</t>
    </rPh>
    <rPh sb="18" eb="20">
      <t>イガイ</t>
    </rPh>
    <rPh sb="21" eb="24">
      <t>セタイイン</t>
    </rPh>
    <rPh sb="26" eb="27">
      <t>サイ</t>
    </rPh>
    <rPh sb="27" eb="29">
      <t>ミマン</t>
    </rPh>
    <rPh sb="30" eb="31">
      <t>ヒト</t>
    </rPh>
    <phoneticPr fontId="3"/>
  </si>
  <si>
    <t>注８）「幼児と女性のみ」とは、通勤・通学者以外の世帯員が6歳未満の人と6～64歳の女性のみということです。</t>
    <rPh sb="0" eb="1">
      <t>チュウ</t>
    </rPh>
    <rPh sb="4" eb="6">
      <t>ヨウジ</t>
    </rPh>
    <rPh sb="7" eb="9">
      <t>ジョセイ</t>
    </rPh>
    <rPh sb="15" eb="17">
      <t>ツウキン</t>
    </rPh>
    <rPh sb="18" eb="21">
      <t>ツウガクシャ</t>
    </rPh>
    <rPh sb="21" eb="23">
      <t>イガイ</t>
    </rPh>
    <rPh sb="24" eb="27">
      <t>セタイイン</t>
    </rPh>
    <rPh sb="29" eb="30">
      <t>サイ</t>
    </rPh>
    <rPh sb="30" eb="32">
      <t>ミマン</t>
    </rPh>
    <rPh sb="33" eb="34">
      <t>ヒト</t>
    </rPh>
    <rPh sb="39" eb="40">
      <t>サイ</t>
    </rPh>
    <rPh sb="41" eb="43">
      <t>ジョセイ</t>
    </rPh>
    <phoneticPr fontId="3"/>
  </si>
  <si>
    <t>注９）「女性のみ」とは、通勤・通学者以外の世帯員が6～64歳の女性のみということです。</t>
    <rPh sb="0" eb="1">
      <t>チュウ</t>
    </rPh>
    <rPh sb="4" eb="6">
      <t>ジョセイ</t>
    </rPh>
    <rPh sb="12" eb="14">
      <t>ツウキン</t>
    </rPh>
    <rPh sb="15" eb="18">
      <t>ツウガクシャ</t>
    </rPh>
    <rPh sb="18" eb="20">
      <t>イガイ</t>
    </rPh>
    <rPh sb="21" eb="24">
      <t>セタイイン</t>
    </rPh>
    <rPh sb="29" eb="30">
      <t>サイ</t>
    </rPh>
    <rPh sb="31" eb="33">
      <t>ジョセイ</t>
    </rPh>
    <phoneticPr fontId="3"/>
  </si>
  <si>
    <t>注10）「その他」とは、通勤・通学者以外の世帯員が上記以外のことです。</t>
    <rPh sb="0" eb="1">
      <t>チュウ</t>
    </rPh>
    <rPh sb="7" eb="8">
      <t>タ</t>
    </rPh>
    <rPh sb="12" eb="14">
      <t>ツウキン</t>
    </rPh>
    <rPh sb="15" eb="18">
      <t>ツウガクシャ</t>
    </rPh>
    <rPh sb="18" eb="20">
      <t>イガイ</t>
    </rPh>
    <rPh sb="21" eb="24">
      <t>セタイイン</t>
    </rPh>
    <rPh sb="25" eb="27">
      <t>ジョウキ</t>
    </rPh>
    <rPh sb="27" eb="29">
      <t>イガイ</t>
    </rPh>
    <phoneticPr fontId="3"/>
  </si>
  <si>
    <t>表５　母子世帯数・父子世帯数の推移（平成12年～令和2年）</t>
    <rPh sb="0" eb="1">
      <t>ヒョウ</t>
    </rPh>
    <rPh sb="3" eb="5">
      <t>ボシ</t>
    </rPh>
    <rPh sb="5" eb="7">
      <t>セタイ</t>
    </rPh>
    <rPh sb="7" eb="8">
      <t>スウ</t>
    </rPh>
    <rPh sb="9" eb="11">
      <t>フシ</t>
    </rPh>
    <rPh sb="11" eb="14">
      <t>セタイスウ</t>
    </rPh>
    <rPh sb="15" eb="17">
      <t>スイイ</t>
    </rPh>
    <rPh sb="18" eb="20">
      <t>ヘイセイ</t>
    </rPh>
    <rPh sb="22" eb="23">
      <t>ネン</t>
    </rPh>
    <rPh sb="24" eb="26">
      <t>レイワ</t>
    </rPh>
    <rPh sb="27" eb="28">
      <t>ネン</t>
    </rPh>
    <phoneticPr fontId="3"/>
  </si>
  <si>
    <t>母子世帯</t>
    <rPh sb="0" eb="2">
      <t>ボシ</t>
    </rPh>
    <rPh sb="2" eb="4">
      <t>セタイ</t>
    </rPh>
    <phoneticPr fontId="3"/>
  </si>
  <si>
    <t>父子世帯</t>
    <rPh sb="0" eb="2">
      <t>フシ</t>
    </rPh>
    <rPh sb="2" eb="4">
      <t>セタイ</t>
    </rPh>
    <phoneticPr fontId="3"/>
  </si>
  <si>
    <t>一般世帯に
対する割合</t>
    <rPh sb="0" eb="2">
      <t>イッパン</t>
    </rPh>
    <rPh sb="2" eb="4">
      <t>セタイ</t>
    </rPh>
    <rPh sb="6" eb="7">
      <t>タイ</t>
    </rPh>
    <rPh sb="9" eb="11">
      <t>ワリアイ</t>
    </rPh>
    <phoneticPr fontId="3"/>
  </si>
  <si>
    <t>うち６歳未満の
子供のいる世帯</t>
    <rPh sb="3" eb="4">
      <t>サイ</t>
    </rPh>
    <rPh sb="4" eb="6">
      <t>ミマン</t>
    </rPh>
    <rPh sb="8" eb="10">
      <t>コドモ</t>
    </rPh>
    <rPh sb="13" eb="15">
      <t>セタイ</t>
    </rPh>
    <phoneticPr fontId="3"/>
  </si>
  <si>
    <t>（％）</t>
    <phoneticPr fontId="3"/>
  </si>
  <si>
    <t>実数等</t>
    <rPh sb="0" eb="3">
      <t>ジッスウトウ</t>
    </rPh>
    <phoneticPr fontId="3"/>
  </si>
  <si>
    <t>X</t>
    <phoneticPr fontId="3"/>
  </si>
  <si>
    <t>X</t>
  </si>
  <si>
    <t>増減数
（世帯）</t>
    <rPh sb="0" eb="2">
      <t>ゾウゲン</t>
    </rPh>
    <rPh sb="2" eb="3">
      <t>スウ</t>
    </rPh>
    <rPh sb="5" eb="7">
      <t>セタイ</t>
    </rPh>
    <phoneticPr fontId="3"/>
  </si>
  <si>
    <t>平成12～17年</t>
    <rPh sb="0" eb="2">
      <t>ヘイセイ</t>
    </rPh>
    <rPh sb="7" eb="8">
      <t>ネン</t>
    </rPh>
    <phoneticPr fontId="3"/>
  </si>
  <si>
    <t>平成17～22年</t>
    <rPh sb="0" eb="2">
      <t>ヘイセイ</t>
    </rPh>
    <rPh sb="7" eb="8">
      <t>ネン</t>
    </rPh>
    <phoneticPr fontId="3"/>
  </si>
  <si>
    <t>平成22～27年</t>
    <rPh sb="0" eb="2">
      <t>ヘイセイ</t>
    </rPh>
    <rPh sb="7" eb="8">
      <t>ネン</t>
    </rPh>
    <phoneticPr fontId="3"/>
  </si>
  <si>
    <t>平成27～令和2年</t>
    <rPh sb="0" eb="2">
      <t>ヘイセイ</t>
    </rPh>
    <rPh sb="5" eb="7">
      <t>レイワ</t>
    </rPh>
    <rPh sb="8" eb="9">
      <t>ネン</t>
    </rPh>
    <phoneticPr fontId="3"/>
  </si>
  <si>
    <t>増減率
（％）</t>
    <rPh sb="0" eb="2">
      <t>ゾウゲン</t>
    </rPh>
    <rPh sb="2" eb="3">
      <t>リツ</t>
    </rPh>
    <phoneticPr fontId="3"/>
  </si>
  <si>
    <t>注）「父子世帯」の「うち６歳未満の子供のいる世帯」は秘匿措置をしています。</t>
    <rPh sb="0" eb="1">
      <t>チュウ</t>
    </rPh>
    <rPh sb="3" eb="5">
      <t>フシ</t>
    </rPh>
    <rPh sb="5" eb="7">
      <t>セタイ</t>
    </rPh>
    <rPh sb="13" eb="14">
      <t>サイ</t>
    </rPh>
    <rPh sb="14" eb="16">
      <t>ミマン</t>
    </rPh>
    <rPh sb="17" eb="19">
      <t>コドモ</t>
    </rPh>
    <rPh sb="22" eb="24">
      <t>セタイ</t>
    </rPh>
    <rPh sb="26" eb="28">
      <t>ヒトク</t>
    </rPh>
    <rPh sb="28" eb="30">
      <t>ソチ</t>
    </rPh>
    <phoneticPr fontId="3"/>
  </si>
  <si>
    <t>総数</t>
    <phoneticPr fontId="3"/>
  </si>
  <si>
    <t>％</t>
    <phoneticPr fontId="3"/>
  </si>
  <si>
    <t>-</t>
    <phoneticPr fontId="3"/>
  </si>
  <si>
    <t>　　第3次産業（F～S)</t>
    <phoneticPr fontId="3"/>
  </si>
  <si>
    <t>　　第1次産業（A、B)</t>
    <phoneticPr fontId="3"/>
  </si>
  <si>
    <t>　　第2次産業（C～E）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</si>
</sst>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;&quot;△ &quot;#,##0"/>
    <numFmt numFmtId="177" formatCode="#,##0.0;[Red]\-#,##0.0"/>
    <numFmt numFmtId="178" formatCode="0.0_ "/>
    <numFmt numFmtId="179" formatCode="#,##0.0;&quot;△ &quot;#,##0.0"/>
    <numFmt numFmtId="180" formatCode="0.00;&quot;△ &quot;0.00"/>
    <numFmt numFmtId="181" formatCode="0;&quot;△ &quot;0"/>
    <numFmt numFmtId="182" formatCode="#,##0.0_ ;[Red]\-#,##0.0\ "/>
    <numFmt numFmtId="183" formatCode="#,##0.00_ ;[Red]\-#,##0.00\ "/>
    <numFmt numFmtId="184" formatCode="#,##0.00;&quot;△ &quot;#,##0.00"/>
    <numFmt numFmtId="185" formatCode="#,##0_ "/>
    <numFmt numFmtId="186" formatCode="#,##0.0_ "/>
    <numFmt numFmtId="187" formatCode="0.0;&quot;△ &quot;0.0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/>
  </cellStyleXfs>
  <cellXfs count="471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2" applyFont="1" applyFill="1" applyBorder="1">
      <alignment vertical="center"/>
    </xf>
    <xf numFmtId="0" fontId="6" fillId="2" borderId="1" xfId="2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7" fontId="8" fillId="0" borderId="7" xfId="1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4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177" fontId="8" fillId="0" borderId="9" xfId="1" applyNumberFormat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7" xfId="1" applyFont="1" applyBorder="1">
      <alignment vertical="center"/>
    </xf>
    <xf numFmtId="0" fontId="8" fillId="0" borderId="10" xfId="0" applyFont="1" applyBorder="1" applyAlignment="1">
      <alignment horizontal="right" vertical="center"/>
    </xf>
    <xf numFmtId="38" fontId="8" fillId="0" borderId="4" xfId="1" applyFont="1" applyBorder="1">
      <alignment vertical="center"/>
    </xf>
    <xf numFmtId="38" fontId="8" fillId="0" borderId="9" xfId="1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38" fontId="10" fillId="0" borderId="3" xfId="1" applyFont="1" applyBorder="1">
      <alignment vertical="center"/>
    </xf>
    <xf numFmtId="38" fontId="10" fillId="0" borderId="7" xfId="1" applyFont="1" applyBorder="1">
      <alignment vertical="center"/>
    </xf>
    <xf numFmtId="177" fontId="10" fillId="0" borderId="7" xfId="1" applyNumberFormat="1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38" fontId="10" fillId="0" borderId="4" xfId="1" applyFont="1" applyBorder="1">
      <alignment vertical="center"/>
    </xf>
    <xf numFmtId="38" fontId="10" fillId="0" borderId="9" xfId="1" applyFont="1" applyBorder="1">
      <alignment vertical="center"/>
    </xf>
    <xf numFmtId="177" fontId="10" fillId="0" borderId="9" xfId="1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7" xfId="1" applyFont="1" applyBorder="1" applyAlignment="1">
      <alignment vertical="center" wrapText="1"/>
    </xf>
    <xf numFmtId="177" fontId="11" fillId="0" borderId="16" xfId="1" applyNumberFormat="1" applyFont="1" applyBorder="1" applyAlignment="1">
      <alignment vertical="center" wrapText="1"/>
    </xf>
    <xf numFmtId="38" fontId="11" fillId="0" borderId="7" xfId="1" applyFont="1" applyBorder="1">
      <alignment vertical="center"/>
    </xf>
    <xf numFmtId="177" fontId="11" fillId="0" borderId="17" xfId="1" applyNumberFormat="1" applyFont="1" applyBorder="1" applyAlignment="1">
      <alignment vertical="center" wrapText="1"/>
    </xf>
    <xf numFmtId="38" fontId="12" fillId="0" borderId="7" xfId="1" applyFont="1" applyBorder="1">
      <alignment vertical="center"/>
    </xf>
    <xf numFmtId="177" fontId="12" fillId="0" borderId="16" xfId="1" applyNumberFormat="1" applyFont="1" applyFill="1" applyBorder="1" applyAlignment="1">
      <alignment vertical="center" wrapText="1"/>
    </xf>
    <xf numFmtId="38" fontId="11" fillId="0" borderId="0" xfId="1" applyFont="1" applyBorder="1" applyAlignment="1">
      <alignment horizontal="left" vertical="center"/>
    </xf>
    <xf numFmtId="177" fontId="8" fillId="0" borderId="17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38" fontId="12" fillId="0" borderId="7" xfId="1" applyFont="1" applyBorder="1" applyAlignment="1">
      <alignment vertical="center" wrapText="1"/>
    </xf>
    <xf numFmtId="177" fontId="9" fillId="0" borderId="16" xfId="0" applyNumberFormat="1" applyFont="1" applyBorder="1">
      <alignment vertical="center"/>
    </xf>
    <xf numFmtId="38" fontId="11" fillId="0" borderId="0" xfId="1" applyFont="1" applyBorder="1" applyAlignment="1">
      <alignment vertical="center" wrapText="1"/>
    </xf>
    <xf numFmtId="38" fontId="11" fillId="0" borderId="8" xfId="1" applyFont="1" applyBorder="1" applyAlignment="1">
      <alignment horizontal="left" vertical="center" wrapText="1"/>
    </xf>
    <xf numFmtId="38" fontId="11" fillId="0" borderId="7" xfId="1" applyFont="1" applyBorder="1" applyAlignment="1">
      <alignment horizontal="right" vertical="center" wrapText="1"/>
    </xf>
    <xf numFmtId="38" fontId="11" fillId="0" borderId="16" xfId="1" applyFont="1" applyBorder="1" applyAlignment="1">
      <alignment horizontal="right" vertical="center" wrapText="1"/>
    </xf>
    <xf numFmtId="38" fontId="11" fillId="0" borderId="0" xfId="1" applyFont="1" applyBorder="1" applyAlignment="1">
      <alignment horizontal="left" vertical="center" wrapText="1"/>
    </xf>
    <xf numFmtId="0" fontId="8" fillId="0" borderId="18" xfId="0" applyFont="1" applyBorder="1">
      <alignment vertical="center"/>
    </xf>
    <xf numFmtId="38" fontId="11" fillId="0" borderId="18" xfId="1" applyFont="1" applyBorder="1" applyAlignment="1">
      <alignment vertical="center"/>
    </xf>
    <xf numFmtId="38" fontId="11" fillId="0" borderId="10" xfId="1" applyFont="1" applyBorder="1" applyAlignment="1">
      <alignment vertical="center" wrapText="1"/>
    </xf>
    <xf numFmtId="38" fontId="11" fillId="0" borderId="9" xfId="1" applyFont="1" applyBorder="1" applyAlignment="1">
      <alignment vertical="center" wrapText="1"/>
    </xf>
    <xf numFmtId="177" fontId="11" fillId="0" borderId="19" xfId="1" applyNumberFormat="1" applyFont="1" applyBorder="1" applyAlignment="1">
      <alignment vertical="center" wrapText="1"/>
    </xf>
    <xf numFmtId="38" fontId="11" fillId="0" borderId="9" xfId="1" applyFont="1" applyBorder="1">
      <alignment vertical="center"/>
    </xf>
    <xf numFmtId="177" fontId="8" fillId="0" borderId="19" xfId="0" applyNumberFormat="1" applyFont="1" applyBorder="1">
      <alignment vertical="center"/>
    </xf>
    <xf numFmtId="38" fontId="12" fillId="0" borderId="9" xfId="1" applyFont="1" applyBorder="1">
      <alignment vertical="center"/>
    </xf>
    <xf numFmtId="177" fontId="9" fillId="0" borderId="19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11" fillId="0" borderId="3" xfId="1" applyFont="1" applyBorder="1">
      <alignment vertical="center"/>
    </xf>
    <xf numFmtId="38" fontId="8" fillId="0" borderId="3" xfId="0" applyNumberFormat="1" applyFont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7" xfId="0" applyNumberFormat="1" applyFont="1" applyBorder="1">
      <alignment vertical="center"/>
    </xf>
    <xf numFmtId="38" fontId="11" fillId="0" borderId="18" xfId="1" applyFont="1" applyBorder="1" applyAlignment="1">
      <alignment vertical="center" wrapText="1"/>
    </xf>
    <xf numFmtId="38" fontId="11" fillId="0" borderId="10" xfId="1" applyFont="1" applyBorder="1" applyAlignment="1">
      <alignment horizontal="left" vertical="center" wrapText="1"/>
    </xf>
    <xf numFmtId="38" fontId="11" fillId="0" borderId="4" xfId="1" applyFont="1" applyBorder="1">
      <alignment vertical="center"/>
    </xf>
    <xf numFmtId="38" fontId="8" fillId="0" borderId="4" xfId="0" applyNumberFormat="1" applyFont="1" applyBorder="1">
      <alignment vertical="center"/>
    </xf>
    <xf numFmtId="178" fontId="8" fillId="0" borderId="4" xfId="0" applyNumberFormat="1" applyFont="1" applyBorder="1">
      <alignment vertical="center"/>
    </xf>
    <xf numFmtId="178" fontId="8" fillId="0" borderId="9" xfId="0" applyNumberFormat="1" applyFont="1" applyBorder="1">
      <alignment vertical="center"/>
    </xf>
    <xf numFmtId="38" fontId="11" fillId="0" borderId="4" xfId="1" applyFont="1" applyBorder="1" applyAlignment="1">
      <alignment vertical="center" wrapText="1"/>
    </xf>
    <xf numFmtId="38" fontId="11" fillId="0" borderId="1" xfId="1" applyFont="1" applyBorder="1" applyAlignment="1">
      <alignment horizontal="center" vertical="center" wrapText="1"/>
    </xf>
    <xf numFmtId="38" fontId="11" fillId="0" borderId="2" xfId="1" applyFont="1" applyBorder="1" applyAlignment="1">
      <alignment horizontal="right" vertical="center" wrapText="1"/>
    </xf>
    <xf numFmtId="38" fontId="11" fillId="0" borderId="5" xfId="1" applyFont="1" applyBorder="1" applyAlignment="1">
      <alignment horizontal="right" vertical="center" wrapText="1"/>
    </xf>
    <xf numFmtId="0" fontId="11" fillId="0" borderId="8" xfId="0" applyFont="1" applyBorder="1">
      <alignment vertical="center"/>
    </xf>
    <xf numFmtId="177" fontId="11" fillId="0" borderId="3" xfId="1" applyNumberFormat="1" applyFont="1" applyBorder="1">
      <alignment vertical="center"/>
    </xf>
    <xf numFmtId="0" fontId="11" fillId="0" borderId="20" xfId="0" applyFont="1" applyBorder="1">
      <alignment vertical="center"/>
    </xf>
    <xf numFmtId="38" fontId="11" fillId="0" borderId="21" xfId="1" applyFont="1" applyBorder="1">
      <alignment vertical="center"/>
    </xf>
    <xf numFmtId="177" fontId="11" fillId="0" borderId="21" xfId="1" applyNumberFormat="1" applyFont="1" applyBorder="1">
      <alignment vertical="center"/>
    </xf>
    <xf numFmtId="38" fontId="11" fillId="0" borderId="21" xfId="1" applyFont="1" applyBorder="1" applyAlignment="1">
      <alignment horizontal="right" vertical="center"/>
    </xf>
    <xf numFmtId="178" fontId="8" fillId="0" borderId="21" xfId="0" applyNumberFormat="1" applyFont="1" applyBorder="1">
      <alignment vertical="center"/>
    </xf>
    <xf numFmtId="178" fontId="8" fillId="0" borderId="22" xfId="0" applyNumberFormat="1" applyFont="1" applyBorder="1" applyAlignment="1">
      <alignment horizontal="right" vertical="center"/>
    </xf>
    <xf numFmtId="178" fontId="8" fillId="0" borderId="22" xfId="0" applyNumberFormat="1" applyFont="1" applyBorder="1">
      <alignment vertical="center"/>
    </xf>
    <xf numFmtId="0" fontId="11" fillId="0" borderId="10" xfId="0" applyFont="1" applyBorder="1">
      <alignment vertical="center"/>
    </xf>
    <xf numFmtId="177" fontId="11" fillId="0" borderId="4" xfId="1" applyNumberFormat="1" applyFont="1" applyBorder="1">
      <alignment vertical="center"/>
    </xf>
    <xf numFmtId="0" fontId="9" fillId="0" borderId="0" xfId="0" applyFont="1" applyBorder="1">
      <alignment vertical="center"/>
    </xf>
    <xf numFmtId="41" fontId="8" fillId="0" borderId="1" xfId="1" applyNumberFormat="1" applyFont="1" applyFill="1" applyBorder="1" applyAlignment="1">
      <alignment horizontal="center"/>
    </xf>
    <xf numFmtId="41" fontId="14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1" fontId="8" fillId="0" borderId="2" xfId="1" applyNumberFormat="1" applyFont="1" applyFill="1" applyBorder="1" applyAlignment="1">
      <alignment horizontal="right"/>
    </xf>
    <xf numFmtId="41" fontId="8" fillId="0" borderId="5" xfId="1" applyNumberFormat="1" applyFont="1" applyFill="1" applyBorder="1" applyAlignment="1">
      <alignment horizontal="right"/>
    </xf>
    <xf numFmtId="41" fontId="14" fillId="0" borderId="2" xfId="1" applyNumberFormat="1" applyFont="1" applyFill="1" applyBorder="1" applyAlignment="1">
      <alignment horizontal="right"/>
    </xf>
    <xf numFmtId="41" fontId="14" fillId="0" borderId="5" xfId="1" applyNumberFormat="1" applyFont="1" applyFill="1" applyBorder="1" applyAlignment="1">
      <alignment horizontal="right"/>
    </xf>
    <xf numFmtId="41" fontId="9" fillId="0" borderId="2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9" fontId="15" fillId="0" borderId="3" xfId="3" applyNumberFormat="1" applyFont="1" applyFill="1" applyBorder="1" applyAlignment="1">
      <alignment horizontal="center" vertical="center" wrapText="1"/>
    </xf>
    <xf numFmtId="38" fontId="14" fillId="0" borderId="3" xfId="1" applyFont="1" applyBorder="1">
      <alignment vertical="center"/>
    </xf>
    <xf numFmtId="38" fontId="14" fillId="0" borderId="7" xfId="1" applyFont="1" applyBorder="1">
      <alignment vertical="center"/>
    </xf>
    <xf numFmtId="38" fontId="9" fillId="0" borderId="3" xfId="1" applyFont="1" applyBorder="1">
      <alignment vertical="center"/>
    </xf>
    <xf numFmtId="38" fontId="9" fillId="0" borderId="7" xfId="1" applyFont="1" applyBorder="1">
      <alignment vertical="center"/>
    </xf>
    <xf numFmtId="49" fontId="15" fillId="0" borderId="4" xfId="3" applyNumberFormat="1" applyFont="1" applyFill="1" applyBorder="1" applyAlignment="1">
      <alignment horizontal="center" vertical="center" wrapText="1"/>
    </xf>
    <xf numFmtId="38" fontId="14" fillId="0" borderId="4" xfId="1" applyFont="1" applyBorder="1">
      <alignment vertical="center"/>
    </xf>
    <xf numFmtId="38" fontId="14" fillId="0" borderId="9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9" xfId="1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78" fontId="14" fillId="0" borderId="3" xfId="0" applyNumberFormat="1" applyFont="1" applyBorder="1">
      <alignment vertical="center"/>
    </xf>
    <xf numFmtId="178" fontId="14" fillId="0" borderId="7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7" xfId="0" applyNumberFormat="1" applyFont="1" applyBorder="1">
      <alignment vertical="center"/>
    </xf>
    <xf numFmtId="178" fontId="14" fillId="0" borderId="4" xfId="0" applyNumberFormat="1" applyFont="1" applyBorder="1">
      <alignment vertical="center"/>
    </xf>
    <xf numFmtId="178" fontId="14" fillId="0" borderId="9" xfId="0" applyNumberFormat="1" applyFont="1" applyBorder="1">
      <alignment vertical="center"/>
    </xf>
    <xf numFmtId="178" fontId="9" fillId="0" borderId="4" xfId="0" applyNumberFormat="1" applyFont="1" applyBorder="1">
      <alignment vertical="center"/>
    </xf>
    <xf numFmtId="178" fontId="9" fillId="0" borderId="9" xfId="0" applyNumberFormat="1" applyFont="1" applyBorder="1">
      <alignment vertical="center"/>
    </xf>
    <xf numFmtId="49" fontId="15" fillId="0" borderId="0" xfId="3" applyNumberFormat="1" applyFont="1" applyFill="1" applyBorder="1" applyAlignment="1">
      <alignment horizontal="center" vertical="center" wrapText="1"/>
    </xf>
    <xf numFmtId="178" fontId="8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0" fontId="8" fillId="0" borderId="0" xfId="0" applyFont="1" applyAlignment="1">
      <alignment vertical="center"/>
    </xf>
    <xf numFmtId="38" fontId="11" fillId="0" borderId="28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center" vertical="center" wrapText="1"/>
    </xf>
    <xf numFmtId="38" fontId="11" fillId="0" borderId="30" xfId="1" applyFont="1" applyBorder="1" applyAlignment="1">
      <alignment horizontal="center" vertical="center" wrapText="1"/>
    </xf>
    <xf numFmtId="38" fontId="11" fillId="0" borderId="31" xfId="1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/>
    </xf>
    <xf numFmtId="38" fontId="12" fillId="0" borderId="31" xfId="1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38" fontId="11" fillId="0" borderId="30" xfId="1" applyFont="1" applyBorder="1" applyAlignment="1">
      <alignment vertical="center"/>
    </xf>
    <xf numFmtId="38" fontId="11" fillId="0" borderId="31" xfId="1" applyFont="1" applyBorder="1" applyAlignment="1">
      <alignment vertical="center"/>
    </xf>
    <xf numFmtId="178" fontId="8" fillId="0" borderId="31" xfId="0" applyNumberFormat="1" applyFont="1" applyBorder="1" applyAlignment="1">
      <alignment vertical="center"/>
    </xf>
    <xf numFmtId="38" fontId="12" fillId="0" borderId="31" xfId="1" applyFont="1" applyBorder="1" applyAlignment="1">
      <alignment vertical="center"/>
    </xf>
    <xf numFmtId="178" fontId="9" fillId="0" borderId="31" xfId="0" applyNumberFormat="1" applyFont="1" applyBorder="1" applyAlignment="1">
      <alignment vertical="center"/>
    </xf>
    <xf numFmtId="178" fontId="8" fillId="0" borderId="17" xfId="0" applyNumberFormat="1" applyFont="1" applyBorder="1" applyAlignment="1">
      <alignment vertical="center"/>
    </xf>
    <xf numFmtId="38" fontId="11" fillId="0" borderId="25" xfId="1" applyFont="1" applyBorder="1" applyAlignment="1">
      <alignment vertical="center"/>
    </xf>
    <xf numFmtId="38" fontId="11" fillId="0" borderId="32" xfId="1" applyFont="1" applyBorder="1" applyAlignment="1">
      <alignment vertical="center"/>
    </xf>
    <xf numFmtId="178" fontId="8" fillId="0" borderId="32" xfId="0" applyNumberFormat="1" applyFont="1" applyBorder="1" applyAlignment="1">
      <alignment vertical="center"/>
    </xf>
    <xf numFmtId="38" fontId="12" fillId="0" borderId="32" xfId="1" applyFont="1" applyBorder="1" applyAlignment="1">
      <alignment vertical="center"/>
    </xf>
    <xf numFmtId="178" fontId="9" fillId="0" borderId="32" xfId="0" applyNumberFormat="1" applyFont="1" applyBorder="1" applyAlignment="1">
      <alignment vertical="center"/>
    </xf>
    <xf numFmtId="178" fontId="8" fillId="0" borderId="24" xfId="0" applyNumberFormat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11" fillId="0" borderId="34" xfId="1" applyFont="1" applyBorder="1" applyAlignment="1">
      <alignment vertical="center"/>
    </xf>
    <xf numFmtId="178" fontId="8" fillId="0" borderId="34" xfId="0" applyNumberFormat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178" fontId="9" fillId="0" borderId="34" xfId="0" applyNumberFormat="1" applyFont="1" applyBorder="1" applyAlignment="1">
      <alignment vertical="center"/>
    </xf>
    <xf numFmtId="178" fontId="8" fillId="0" borderId="35" xfId="0" applyNumberFormat="1" applyFont="1" applyBorder="1" applyAlignment="1">
      <alignment vertical="center"/>
    </xf>
    <xf numFmtId="179" fontId="8" fillId="0" borderId="0" xfId="0" applyNumberFormat="1" applyFont="1">
      <alignment vertical="center"/>
    </xf>
    <xf numFmtId="38" fontId="18" fillId="0" borderId="4" xfId="1" applyFont="1" applyBorder="1" applyAlignment="1">
      <alignment vertical="center" wrapText="1"/>
    </xf>
    <xf numFmtId="38" fontId="18" fillId="0" borderId="1" xfId="1" applyFont="1" applyBorder="1" applyAlignment="1">
      <alignment horizontal="center" vertical="center" wrapText="1"/>
    </xf>
    <xf numFmtId="38" fontId="19" fillId="0" borderId="4" xfId="1" applyFont="1" applyBorder="1" applyAlignment="1">
      <alignment vertical="center" wrapText="1"/>
    </xf>
    <xf numFmtId="179" fontId="19" fillId="0" borderId="1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8" fontId="18" fillId="0" borderId="2" xfId="1" applyFont="1" applyBorder="1" applyAlignment="1">
      <alignment horizontal="right" vertical="center" wrapText="1"/>
    </xf>
    <xf numFmtId="38" fontId="19" fillId="0" borderId="2" xfId="1" applyFont="1" applyBorder="1" applyAlignment="1">
      <alignment horizontal="right" vertical="center" wrapText="1"/>
    </xf>
    <xf numFmtId="179" fontId="19" fillId="0" borderId="2" xfId="1" applyNumberFormat="1" applyFont="1" applyBorder="1" applyAlignment="1">
      <alignment horizontal="right" vertical="center" wrapText="1"/>
    </xf>
    <xf numFmtId="0" fontId="11" fillId="0" borderId="21" xfId="0" applyFont="1" applyBorder="1">
      <alignment vertical="center"/>
    </xf>
    <xf numFmtId="38" fontId="18" fillId="0" borderId="21" xfId="1" applyFont="1" applyBorder="1">
      <alignment vertical="center"/>
    </xf>
    <xf numFmtId="177" fontId="18" fillId="0" borderId="21" xfId="1" applyNumberFormat="1" applyFont="1" applyBorder="1">
      <alignment vertical="center"/>
    </xf>
    <xf numFmtId="176" fontId="19" fillId="0" borderId="21" xfId="1" applyNumberFormat="1" applyFont="1" applyBorder="1">
      <alignment vertical="center"/>
    </xf>
    <xf numFmtId="179" fontId="20" fillId="0" borderId="21" xfId="0" applyNumberFormat="1" applyFont="1" applyBorder="1">
      <alignment vertical="center"/>
    </xf>
    <xf numFmtId="0" fontId="11" fillId="0" borderId="3" xfId="0" applyFont="1" applyBorder="1">
      <alignment vertical="center"/>
    </xf>
    <xf numFmtId="177" fontId="11" fillId="0" borderId="7" xfId="1" applyNumberFormat="1" applyFont="1" applyBorder="1">
      <alignment vertical="center"/>
    </xf>
    <xf numFmtId="38" fontId="18" fillId="0" borderId="3" xfId="1" applyFont="1" applyBorder="1">
      <alignment vertical="center"/>
    </xf>
    <xf numFmtId="177" fontId="18" fillId="0" borderId="7" xfId="1" applyNumberFormat="1" applyFont="1" applyBorder="1">
      <alignment vertical="center"/>
    </xf>
    <xf numFmtId="176" fontId="19" fillId="0" borderId="3" xfId="1" applyNumberFormat="1" applyFont="1" applyBorder="1">
      <alignment vertical="center"/>
    </xf>
    <xf numFmtId="179" fontId="20" fillId="0" borderId="8" xfId="0" applyNumberFormat="1" applyFont="1" applyBorder="1">
      <alignment vertical="center"/>
    </xf>
    <xf numFmtId="0" fontId="11" fillId="0" borderId="4" xfId="0" applyFont="1" applyBorder="1">
      <alignment vertical="center"/>
    </xf>
    <xf numFmtId="38" fontId="18" fillId="0" borderId="4" xfId="1" applyFont="1" applyBorder="1">
      <alignment vertical="center"/>
    </xf>
    <xf numFmtId="177" fontId="18" fillId="0" borderId="4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179" fontId="20" fillId="0" borderId="4" xfId="0" applyNumberFormat="1" applyFont="1" applyBorder="1">
      <alignment vertical="center"/>
    </xf>
    <xf numFmtId="0" fontId="8" fillId="0" borderId="14" xfId="0" applyFont="1" applyBorder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38" fontId="21" fillId="2" borderId="3" xfId="1" applyFont="1" applyFill="1" applyBorder="1">
      <alignment vertical="center"/>
    </xf>
    <xf numFmtId="40" fontId="21" fillId="2" borderId="3" xfId="1" applyNumberFormat="1" applyFont="1" applyFill="1" applyBorder="1">
      <alignment vertical="center"/>
    </xf>
    <xf numFmtId="0" fontId="22" fillId="2" borderId="9" xfId="0" applyFont="1" applyFill="1" applyBorder="1" applyAlignment="1">
      <alignment horizontal="right" vertical="center"/>
    </xf>
    <xf numFmtId="0" fontId="22" fillId="2" borderId="18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38" fontId="22" fillId="2" borderId="4" xfId="1" applyFont="1" applyFill="1" applyBorder="1">
      <alignment vertical="center"/>
    </xf>
    <xf numFmtId="40" fontId="22" fillId="2" borderId="4" xfId="1" applyNumberFormat="1" applyFont="1" applyFill="1" applyBorder="1">
      <alignment vertical="center"/>
    </xf>
    <xf numFmtId="0" fontId="21" fillId="2" borderId="5" xfId="0" applyFont="1" applyFill="1" applyBorder="1" applyAlignment="1">
      <alignment horizontal="right" vertical="center"/>
    </xf>
    <xf numFmtId="0" fontId="0" fillId="2" borderId="14" xfId="0" applyFill="1" applyBorder="1">
      <alignment vertical="center"/>
    </xf>
    <xf numFmtId="0" fontId="21" fillId="2" borderId="6" xfId="0" applyFont="1" applyFill="1" applyBorder="1" applyAlignment="1">
      <alignment horizontal="right" vertical="center"/>
    </xf>
    <xf numFmtId="176" fontId="21" fillId="2" borderId="3" xfId="1" applyNumberFormat="1" applyFont="1" applyFill="1" applyBorder="1">
      <alignment vertical="center"/>
    </xf>
    <xf numFmtId="180" fontId="21" fillId="2" borderId="3" xfId="1" applyNumberFormat="1" applyFont="1" applyFill="1" applyBorder="1">
      <alignment vertical="center"/>
    </xf>
    <xf numFmtId="181" fontId="21" fillId="2" borderId="3" xfId="1" applyNumberFormat="1" applyFont="1" applyFill="1" applyBorder="1">
      <alignment vertical="center"/>
    </xf>
    <xf numFmtId="0" fontId="21" fillId="2" borderId="8" xfId="0" applyFont="1" applyFill="1" applyBorder="1" applyAlignment="1">
      <alignment horizontal="right" vertical="center"/>
    </xf>
    <xf numFmtId="0" fontId="22" fillId="2" borderId="10" xfId="0" applyFont="1" applyFill="1" applyBorder="1" applyAlignment="1">
      <alignment horizontal="right" vertical="center"/>
    </xf>
    <xf numFmtId="176" fontId="22" fillId="2" borderId="4" xfId="1" applyNumberFormat="1" applyFont="1" applyFill="1" applyBorder="1">
      <alignment vertical="center"/>
    </xf>
    <xf numFmtId="180" fontId="22" fillId="2" borderId="4" xfId="1" applyNumberFormat="1" applyFont="1" applyFill="1" applyBorder="1">
      <alignment vertical="center"/>
    </xf>
    <xf numFmtId="179" fontId="21" fillId="2" borderId="3" xfId="1" applyNumberFormat="1" applyFont="1" applyFill="1" applyBorder="1">
      <alignment vertical="center"/>
    </xf>
    <xf numFmtId="179" fontId="22" fillId="2" borderId="4" xfId="1" applyNumberFormat="1" applyFont="1" applyFill="1" applyBorder="1">
      <alignment vertical="center"/>
    </xf>
    <xf numFmtId="179" fontId="0" fillId="2" borderId="0" xfId="0" applyNumberFormat="1" applyFill="1">
      <alignment vertical="center"/>
    </xf>
    <xf numFmtId="0" fontId="21" fillId="2" borderId="11" xfId="0" applyFont="1" applyFill="1" applyBorder="1" applyAlignment="1">
      <alignment vertical="center"/>
    </xf>
    <xf numFmtId="179" fontId="21" fillId="2" borderId="11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7" xfId="0" applyFont="1" applyFill="1" applyBorder="1" applyAlignment="1">
      <alignment horizontal="left" vertical="center"/>
    </xf>
    <xf numFmtId="179" fontId="21" fillId="2" borderId="8" xfId="0" applyNumberFormat="1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38" fontId="21" fillId="2" borderId="3" xfId="1" applyFont="1" applyFill="1" applyBorder="1" applyAlignment="1">
      <alignment horizontal="center" vertical="center"/>
    </xf>
    <xf numFmtId="179" fontId="21" fillId="2" borderId="2" xfId="1" applyNumberFormat="1" applyFont="1" applyFill="1" applyBorder="1" applyAlignment="1">
      <alignment horizontal="center" vertical="center"/>
    </xf>
    <xf numFmtId="179" fontId="21" fillId="0" borderId="3" xfId="1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/>
    </xf>
    <xf numFmtId="182" fontId="22" fillId="2" borderId="4" xfId="1" applyNumberFormat="1" applyFont="1" applyFill="1" applyBorder="1">
      <alignment vertical="center"/>
    </xf>
    <xf numFmtId="38" fontId="21" fillId="2" borderId="4" xfId="1" applyFont="1" applyFill="1" applyBorder="1">
      <alignment vertical="center"/>
    </xf>
    <xf numFmtId="182" fontId="21" fillId="2" borderId="4" xfId="1" applyNumberFormat="1" applyFont="1" applyFill="1" applyBorder="1">
      <alignment vertical="center"/>
    </xf>
    <xf numFmtId="179" fontId="22" fillId="2" borderId="4" xfId="1" applyNumberFormat="1" applyFont="1" applyFill="1" applyBorder="1" applyAlignment="1">
      <alignment horizontal="right" vertical="center"/>
    </xf>
    <xf numFmtId="179" fontId="22" fillId="0" borderId="4" xfId="1" applyNumberFormat="1" applyFont="1" applyFill="1" applyBorder="1">
      <alignment vertical="center"/>
    </xf>
    <xf numFmtId="0" fontId="21" fillId="2" borderId="3" xfId="0" applyFont="1" applyFill="1" applyBorder="1" applyAlignment="1">
      <alignment vertical="center" textRotation="255"/>
    </xf>
    <xf numFmtId="0" fontId="21" fillId="2" borderId="37" xfId="0" applyFont="1" applyFill="1" applyBorder="1" applyAlignment="1">
      <alignment horizontal="left" vertical="center"/>
    </xf>
    <xf numFmtId="0" fontId="21" fillId="2" borderId="38" xfId="0" applyFont="1" applyFill="1" applyBorder="1">
      <alignment vertical="center"/>
    </xf>
    <xf numFmtId="0" fontId="21" fillId="2" borderId="39" xfId="0" applyFont="1" applyFill="1" applyBorder="1">
      <alignment vertical="center"/>
    </xf>
    <xf numFmtId="38" fontId="22" fillId="0" borderId="40" xfId="1" applyFont="1" applyFill="1" applyBorder="1">
      <alignment vertical="center"/>
    </xf>
    <xf numFmtId="183" fontId="22" fillId="0" borderId="40" xfId="1" applyNumberFormat="1" applyFont="1" applyFill="1" applyBorder="1">
      <alignment vertical="center"/>
    </xf>
    <xf numFmtId="38" fontId="21" fillId="0" borderId="40" xfId="1" applyFont="1" applyFill="1" applyBorder="1">
      <alignment vertical="center"/>
    </xf>
    <xf numFmtId="183" fontId="21" fillId="2" borderId="40" xfId="1" applyNumberFormat="1" applyFont="1" applyFill="1" applyBorder="1">
      <alignment vertical="center"/>
    </xf>
    <xf numFmtId="38" fontId="21" fillId="2" borderId="40" xfId="1" applyFont="1" applyFill="1" applyBorder="1">
      <alignment vertical="center"/>
    </xf>
    <xf numFmtId="184" fontId="22" fillId="2" borderId="2" xfId="1" applyNumberFormat="1" applyFont="1" applyFill="1" applyBorder="1">
      <alignment vertical="center"/>
    </xf>
    <xf numFmtId="179" fontId="22" fillId="0" borderId="3" xfId="1" applyNumberFormat="1" applyFont="1" applyFill="1" applyBorder="1">
      <alignment vertical="center"/>
    </xf>
    <xf numFmtId="0" fontId="21" fillId="2" borderId="41" xfId="0" applyFont="1" applyFill="1" applyBorder="1">
      <alignment vertical="center"/>
    </xf>
    <xf numFmtId="0" fontId="21" fillId="2" borderId="42" xfId="0" applyFont="1" applyFill="1" applyBorder="1">
      <alignment vertical="center"/>
    </xf>
    <xf numFmtId="38" fontId="22" fillId="0" borderId="42" xfId="1" applyFont="1" applyFill="1" applyBorder="1">
      <alignment vertical="center"/>
    </xf>
    <xf numFmtId="183" fontId="22" fillId="0" borderId="42" xfId="0" applyNumberFormat="1" applyFont="1" applyFill="1" applyBorder="1">
      <alignment vertical="center"/>
    </xf>
    <xf numFmtId="38" fontId="21" fillId="0" borderId="42" xfId="1" applyFont="1" applyFill="1" applyBorder="1">
      <alignment vertical="center"/>
    </xf>
    <xf numFmtId="183" fontId="21" fillId="2" borderId="42" xfId="0" applyNumberFormat="1" applyFont="1" applyFill="1" applyBorder="1">
      <alignment vertical="center"/>
    </xf>
    <xf numFmtId="38" fontId="21" fillId="2" borderId="42" xfId="1" applyFont="1" applyFill="1" applyBorder="1">
      <alignment vertical="center"/>
    </xf>
    <xf numFmtId="184" fontId="22" fillId="0" borderId="43" xfId="1" applyNumberFormat="1" applyFont="1" applyFill="1" applyBorder="1">
      <alignment vertical="center"/>
    </xf>
    <xf numFmtId="184" fontId="22" fillId="2" borderId="43" xfId="1" applyNumberFormat="1" applyFont="1" applyFill="1" applyBorder="1">
      <alignment vertical="center"/>
    </xf>
    <xf numFmtId="179" fontId="22" fillId="0" borderId="44" xfId="1" applyNumberFormat="1" applyFont="1" applyFill="1" applyBorder="1">
      <alignment vertical="center"/>
    </xf>
    <xf numFmtId="0" fontId="21" fillId="2" borderId="45" xfId="0" applyFont="1" applyFill="1" applyBorder="1" applyAlignment="1">
      <alignment horizontal="left" vertical="center"/>
    </xf>
    <xf numFmtId="179" fontId="22" fillId="0" borderId="43" xfId="1" applyNumberFormat="1" applyFont="1" applyFill="1" applyBorder="1">
      <alignment vertical="center"/>
    </xf>
    <xf numFmtId="0" fontId="21" fillId="2" borderId="45" xfId="0" applyFont="1" applyFill="1" applyBorder="1">
      <alignment vertical="center"/>
    </xf>
    <xf numFmtId="0" fontId="21" fillId="2" borderId="43" xfId="0" applyFont="1" applyFill="1" applyBorder="1">
      <alignment vertical="center"/>
    </xf>
    <xf numFmtId="0" fontId="21" fillId="2" borderId="22" xfId="0" applyFont="1" applyFill="1" applyBorder="1" applyAlignment="1">
      <alignment horizontal="right" vertical="center"/>
    </xf>
    <xf numFmtId="0" fontId="21" fillId="2" borderId="7" xfId="0" applyFont="1" applyFill="1" applyBorder="1">
      <alignment vertical="center"/>
    </xf>
    <xf numFmtId="0" fontId="21" fillId="2" borderId="9" xfId="0" applyFont="1" applyFill="1" applyBorder="1">
      <alignment vertical="center"/>
    </xf>
    <xf numFmtId="0" fontId="21" fillId="2" borderId="18" xfId="0" applyFont="1" applyFill="1" applyBorder="1">
      <alignment vertical="center"/>
    </xf>
    <xf numFmtId="0" fontId="21" fillId="2" borderId="10" xfId="0" applyFont="1" applyFill="1" applyBorder="1">
      <alignment vertical="center"/>
    </xf>
    <xf numFmtId="38" fontId="22" fillId="0" borderId="4" xfId="1" applyFont="1" applyFill="1" applyBorder="1">
      <alignment vertical="center"/>
    </xf>
    <xf numFmtId="38" fontId="21" fillId="0" borderId="4" xfId="1" applyFont="1" applyFill="1" applyBorder="1">
      <alignment vertical="center"/>
    </xf>
    <xf numFmtId="184" fontId="22" fillId="0" borderId="44" xfId="1" applyNumberFormat="1" applyFont="1" applyFill="1" applyBorder="1">
      <alignment vertical="center"/>
    </xf>
    <xf numFmtId="184" fontId="22" fillId="2" borderId="3" xfId="1" applyNumberFormat="1" applyFont="1" applyFill="1" applyBorder="1">
      <alignment vertical="center"/>
    </xf>
    <xf numFmtId="179" fontId="22" fillId="0" borderId="46" xfId="1" applyNumberFormat="1" applyFont="1" applyFill="1" applyBorder="1">
      <alignment vertical="center"/>
    </xf>
    <xf numFmtId="0" fontId="21" fillId="2" borderId="12" xfId="0" applyFont="1" applyFill="1" applyBorder="1">
      <alignment vertical="center"/>
    </xf>
    <xf numFmtId="0" fontId="21" fillId="2" borderId="36" xfId="0" applyFont="1" applyFill="1" applyBorder="1">
      <alignment vertical="center"/>
    </xf>
    <xf numFmtId="0" fontId="21" fillId="2" borderId="11" xfId="0" applyFont="1" applyFill="1" applyBorder="1">
      <alignment vertical="center"/>
    </xf>
    <xf numFmtId="38" fontId="22" fillId="2" borderId="1" xfId="1" applyFont="1" applyFill="1" applyBorder="1">
      <alignment vertical="center"/>
    </xf>
    <xf numFmtId="183" fontId="22" fillId="2" borderId="1" xfId="0" applyNumberFormat="1" applyFont="1" applyFill="1" applyBorder="1">
      <alignment vertical="center"/>
    </xf>
    <xf numFmtId="0" fontId="22" fillId="2" borderId="2" xfId="0" applyFont="1" applyFill="1" applyBorder="1">
      <alignment vertical="center"/>
    </xf>
    <xf numFmtId="38" fontId="21" fillId="2" borderId="1" xfId="1" applyFont="1" applyFill="1" applyBorder="1">
      <alignment vertical="center"/>
    </xf>
    <xf numFmtId="183" fontId="21" fillId="2" borderId="1" xfId="0" applyNumberFormat="1" applyFont="1" applyFill="1" applyBorder="1">
      <alignment vertical="center"/>
    </xf>
    <xf numFmtId="0" fontId="21" fillId="2" borderId="2" xfId="0" applyFont="1" applyFill="1" applyBorder="1">
      <alignment vertical="center"/>
    </xf>
    <xf numFmtId="184" fontId="22" fillId="0" borderId="40" xfId="1" applyNumberFormat="1" applyFont="1" applyFill="1" applyBorder="1">
      <alignment vertical="center"/>
    </xf>
    <xf numFmtId="179" fontId="22" fillId="2" borderId="2" xfId="0" applyNumberFormat="1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>
      <alignment vertical="center"/>
    </xf>
    <xf numFmtId="184" fontId="22" fillId="2" borderId="44" xfId="1" applyNumberFormat="1" applyFont="1" applyFill="1" applyBorder="1">
      <alignment vertical="center"/>
    </xf>
    <xf numFmtId="179" fontId="22" fillId="2" borderId="3" xfId="0" applyNumberFormat="1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184" fontId="22" fillId="2" borderId="46" xfId="1" applyNumberFormat="1" applyFont="1" applyFill="1" applyBorder="1">
      <alignment vertical="center"/>
    </xf>
    <xf numFmtId="179" fontId="22" fillId="2" borderId="4" xfId="0" applyNumberFormat="1" applyFont="1" applyFill="1" applyBorder="1">
      <alignment vertical="center"/>
    </xf>
    <xf numFmtId="0" fontId="21" fillId="2" borderId="0" xfId="0" applyFont="1" applyFill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2" borderId="6" xfId="0" applyFill="1" applyBorder="1">
      <alignment vertical="center"/>
    </xf>
    <xf numFmtId="38" fontId="13" fillId="2" borderId="4" xfId="1" applyFont="1" applyFill="1" applyBorder="1">
      <alignment vertical="center"/>
    </xf>
    <xf numFmtId="38" fontId="25" fillId="2" borderId="1" xfId="1" applyFont="1" applyFill="1" applyBorder="1">
      <alignment vertical="center"/>
    </xf>
    <xf numFmtId="179" fontId="13" fillId="2" borderId="1" xfId="1" applyNumberFormat="1" applyFont="1" applyFill="1" applyBorder="1">
      <alignment vertical="center"/>
    </xf>
    <xf numFmtId="179" fontId="25" fillId="2" borderId="1" xfId="1" applyNumberFormat="1" applyFont="1" applyFill="1" applyBorder="1">
      <alignment vertical="center"/>
    </xf>
    <xf numFmtId="179" fontId="13" fillId="2" borderId="1" xfId="1" applyNumberFormat="1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38" fontId="13" fillId="2" borderId="1" xfId="1" applyFont="1" applyFill="1" applyBorder="1">
      <alignment vertical="center"/>
    </xf>
    <xf numFmtId="0" fontId="23" fillId="2" borderId="0" xfId="0" applyFont="1" applyFill="1">
      <alignment vertical="center"/>
    </xf>
    <xf numFmtId="185" fontId="0" fillId="2" borderId="0" xfId="0" applyNumberFormat="1" applyFill="1" applyAlignment="1">
      <alignment horizontal="right" vertical="center"/>
    </xf>
    <xf numFmtId="186" fontId="0" fillId="2" borderId="0" xfId="0" applyNumberFormat="1" applyFill="1">
      <alignment vertical="center"/>
    </xf>
    <xf numFmtId="185" fontId="26" fillId="2" borderId="8" xfId="0" applyNumberFormat="1" applyFont="1" applyFill="1" applyBorder="1" applyAlignment="1">
      <alignment horizontal="right" vertical="center"/>
    </xf>
    <xf numFmtId="186" fontId="26" fillId="2" borderId="8" xfId="0" applyNumberFormat="1" applyFont="1" applyFill="1" applyBorder="1" applyAlignment="1">
      <alignment horizontal="right" vertical="center"/>
    </xf>
    <xf numFmtId="182" fontId="21" fillId="2" borderId="1" xfId="1" applyNumberFormat="1" applyFont="1" applyFill="1" applyBorder="1" applyAlignment="1">
      <alignment horizontal="right" vertical="center"/>
    </xf>
    <xf numFmtId="185" fontId="26" fillId="2" borderId="11" xfId="0" applyNumberFormat="1" applyFont="1" applyFill="1" applyBorder="1" applyAlignment="1">
      <alignment horizontal="right" vertical="center"/>
    </xf>
    <xf numFmtId="186" fontId="26" fillId="2" borderId="11" xfId="0" applyNumberFormat="1" applyFont="1" applyFill="1" applyBorder="1" applyAlignment="1">
      <alignment horizontal="right" vertical="center"/>
    </xf>
    <xf numFmtId="179" fontId="21" fillId="2" borderId="1" xfId="1" applyNumberFormat="1" applyFont="1" applyFill="1" applyBorder="1">
      <alignment vertical="center"/>
    </xf>
    <xf numFmtId="0" fontId="21" fillId="2" borderId="11" xfId="0" applyFont="1" applyFill="1" applyBorder="1" applyAlignment="1">
      <alignment horizontal="left" vertical="center"/>
    </xf>
    <xf numFmtId="0" fontId="14" fillId="2" borderId="0" xfId="0" applyFont="1" applyFill="1">
      <alignment vertical="center"/>
    </xf>
    <xf numFmtId="0" fontId="21" fillId="0" borderId="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181" fontId="21" fillId="0" borderId="5" xfId="0" applyNumberFormat="1" applyFont="1" applyBorder="1">
      <alignment vertical="center"/>
    </xf>
    <xf numFmtId="187" fontId="21" fillId="0" borderId="32" xfId="0" applyNumberFormat="1" applyFont="1" applyBorder="1">
      <alignment vertical="center"/>
    </xf>
    <xf numFmtId="181" fontId="21" fillId="0" borderId="6" xfId="0" applyNumberFormat="1" applyFont="1" applyBorder="1">
      <alignment vertical="center"/>
    </xf>
    <xf numFmtId="181" fontId="21" fillId="0" borderId="6" xfId="0" applyNumberFormat="1" applyFont="1" applyBorder="1" applyAlignment="1">
      <alignment horizontal="right" vertical="center"/>
    </xf>
    <xf numFmtId="0" fontId="21" fillId="0" borderId="3" xfId="0" applyFont="1" applyBorder="1">
      <alignment vertical="center"/>
    </xf>
    <xf numFmtId="181" fontId="21" fillId="0" borderId="7" xfId="0" applyNumberFormat="1" applyFont="1" applyBorder="1">
      <alignment vertical="center"/>
    </xf>
    <xf numFmtId="187" fontId="21" fillId="0" borderId="31" xfId="0" applyNumberFormat="1" applyFont="1" applyBorder="1">
      <alignment vertical="center"/>
    </xf>
    <xf numFmtId="181" fontId="21" fillId="0" borderId="8" xfId="0" applyNumberFormat="1" applyFont="1" applyBorder="1">
      <alignment vertical="center"/>
    </xf>
    <xf numFmtId="181" fontId="21" fillId="0" borderId="8" xfId="0" applyNumberFormat="1" applyFont="1" applyBorder="1" applyAlignment="1">
      <alignment horizontal="right" vertical="center"/>
    </xf>
    <xf numFmtId="0" fontId="21" fillId="0" borderId="4" xfId="0" applyFont="1" applyBorder="1">
      <alignment vertical="center"/>
    </xf>
    <xf numFmtId="181" fontId="21" fillId="0" borderId="9" xfId="0" applyNumberFormat="1" applyFont="1" applyBorder="1">
      <alignment vertical="center"/>
    </xf>
    <xf numFmtId="187" fontId="21" fillId="0" borderId="34" xfId="0" applyNumberFormat="1" applyFont="1" applyBorder="1">
      <alignment vertical="center"/>
    </xf>
    <xf numFmtId="181" fontId="21" fillId="0" borderId="10" xfId="0" applyNumberFormat="1" applyFont="1" applyBorder="1">
      <alignment vertical="center"/>
    </xf>
    <xf numFmtId="181" fontId="21" fillId="0" borderId="32" xfId="0" applyNumberFormat="1" applyFont="1" applyBorder="1">
      <alignment vertical="center"/>
    </xf>
    <xf numFmtId="181" fontId="21" fillId="0" borderId="5" xfId="0" applyNumberFormat="1" applyFont="1" applyBorder="1" applyAlignment="1">
      <alignment horizontal="right" vertical="center"/>
    </xf>
    <xf numFmtId="181" fontId="21" fillId="0" borderId="15" xfId="0" applyNumberFormat="1" applyFont="1" applyBorder="1" applyAlignment="1">
      <alignment horizontal="right" vertical="center"/>
    </xf>
    <xf numFmtId="181" fontId="21" fillId="0" borderId="31" xfId="0" applyNumberFormat="1" applyFont="1" applyBorder="1">
      <alignment vertical="center"/>
    </xf>
    <xf numFmtId="181" fontId="21" fillId="0" borderId="7" xfId="0" applyNumberFormat="1" applyFont="1" applyBorder="1" applyAlignment="1">
      <alignment horizontal="right" vertical="center"/>
    </xf>
    <xf numFmtId="181" fontId="22" fillId="0" borderId="34" xfId="0" applyNumberFormat="1" applyFont="1" applyBorder="1">
      <alignment vertical="center"/>
    </xf>
    <xf numFmtId="181" fontId="21" fillId="0" borderId="9" xfId="0" applyNumberFormat="1" applyFont="1" applyBorder="1" applyAlignment="1">
      <alignment horizontal="right" vertical="center"/>
    </xf>
    <xf numFmtId="187" fontId="21" fillId="0" borderId="7" xfId="0" applyNumberFormat="1" applyFont="1" applyBorder="1">
      <alignment vertical="center"/>
    </xf>
    <xf numFmtId="187" fontId="21" fillId="0" borderId="8" xfId="0" applyNumberFormat="1" applyFont="1" applyBorder="1">
      <alignment vertical="center"/>
    </xf>
    <xf numFmtId="187" fontId="21" fillId="0" borderId="9" xfId="0" applyNumberFormat="1" applyFont="1" applyBorder="1">
      <alignment vertical="center"/>
    </xf>
    <xf numFmtId="187" fontId="22" fillId="0" borderId="34" xfId="0" applyNumberFormat="1" applyFont="1" applyBorder="1">
      <alignment vertical="center"/>
    </xf>
    <xf numFmtId="187" fontId="22" fillId="0" borderId="10" xfId="0" applyNumberFormat="1" applyFont="1" applyBorder="1">
      <alignment vertical="center"/>
    </xf>
    <xf numFmtId="181" fontId="21" fillId="0" borderId="19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3" xfId="1" applyNumberFormat="1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8" fontId="11" fillId="0" borderId="0" xfId="1" applyFont="1" applyBorder="1" applyAlignment="1">
      <alignment horizontal="left" vertical="center" wrapText="1"/>
    </xf>
    <xf numFmtId="38" fontId="11" fillId="0" borderId="8" xfId="1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38" fontId="11" fillId="0" borderId="5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11" fillId="0" borderId="6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 wrapText="1"/>
    </xf>
    <xf numFmtId="38" fontId="11" fillId="0" borderId="27" xfId="1" applyFont="1" applyBorder="1" applyAlignment="1">
      <alignment horizontal="center" vertical="center" wrapText="1"/>
    </xf>
    <xf numFmtId="38" fontId="11" fillId="0" borderId="24" xfId="1" applyFont="1" applyBorder="1" applyAlignment="1">
      <alignment horizontal="center" vertical="center" wrapText="1"/>
    </xf>
    <xf numFmtId="38" fontId="11" fillId="0" borderId="25" xfId="1" applyFont="1" applyBorder="1" applyAlignment="1">
      <alignment horizontal="center" vertical="center" wrapText="1"/>
    </xf>
    <xf numFmtId="38" fontId="12" fillId="0" borderId="24" xfId="1" applyFont="1" applyBorder="1" applyAlignment="1">
      <alignment horizontal="center" vertical="center" wrapText="1"/>
    </xf>
    <xf numFmtId="38" fontId="12" fillId="0" borderId="25" xfId="1" applyFont="1" applyBorder="1" applyAlignment="1">
      <alignment horizontal="center" vertical="center" wrapText="1"/>
    </xf>
    <xf numFmtId="38" fontId="11" fillId="0" borderId="26" xfId="1" applyFont="1" applyBorder="1" applyAlignment="1">
      <alignment horizontal="center" vertical="center" wrapText="1"/>
    </xf>
    <xf numFmtId="38" fontId="11" fillId="0" borderId="29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8" fontId="18" fillId="0" borderId="5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38" fontId="19" fillId="0" borderId="5" xfId="1" applyFont="1" applyBorder="1" applyAlignment="1">
      <alignment horizontal="center" vertical="center" wrapText="1"/>
    </xf>
    <xf numFmtId="38" fontId="19" fillId="0" borderId="6" xfId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0" borderId="18" xfId="0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9" fontId="24" fillId="2" borderId="2" xfId="0" applyNumberFormat="1" applyFont="1" applyFill="1" applyBorder="1" applyAlignment="1">
      <alignment horizontal="center" vertical="center" wrapText="1"/>
    </xf>
    <xf numFmtId="179" fontId="24" fillId="2" borderId="3" xfId="0" applyNumberFormat="1" applyFont="1" applyFill="1" applyBorder="1" applyAlignment="1">
      <alignment horizontal="center" vertical="center"/>
    </xf>
    <xf numFmtId="179" fontId="24" fillId="2" borderId="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textRotation="255"/>
    </xf>
    <xf numFmtId="0" fontId="21" fillId="2" borderId="14" xfId="0" applyFont="1" applyFill="1" applyBorder="1" applyAlignment="1">
      <alignment horizontal="left" vertical="center" textRotation="255"/>
    </xf>
    <xf numFmtId="0" fontId="21" fillId="2" borderId="6" xfId="0" applyFont="1" applyFill="1" applyBorder="1" applyAlignment="1">
      <alignment horizontal="left" vertical="center" textRotation="255"/>
    </xf>
    <xf numFmtId="0" fontId="23" fillId="2" borderId="5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185" fontId="26" fillId="2" borderId="5" xfId="0" applyNumberFormat="1" applyFont="1" applyFill="1" applyBorder="1" applyAlignment="1">
      <alignment horizontal="right" vertical="center" wrapText="1"/>
    </xf>
    <xf numFmtId="185" fontId="26" fillId="2" borderId="9" xfId="0" applyNumberFormat="1" applyFont="1" applyFill="1" applyBorder="1" applyAlignment="1">
      <alignment horizontal="right" vertical="center"/>
    </xf>
    <xf numFmtId="186" fontId="26" fillId="2" borderId="2" xfId="0" applyNumberFormat="1" applyFont="1" applyFill="1" applyBorder="1" applyAlignment="1">
      <alignment horizontal="center" vertical="center" wrapText="1"/>
    </xf>
    <xf numFmtId="186" fontId="26" fillId="2" borderId="4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9525</xdr:rowOff>
    </xdr:from>
    <xdr:to>
      <xdr:col>4</xdr:col>
      <xdr:colOff>9525</xdr:colOff>
      <xdr:row>13</xdr:row>
      <xdr:rowOff>0</xdr:rowOff>
    </xdr:to>
    <xdr:cxnSp macro="">
      <xdr:nvCxnSpPr>
        <xdr:cNvPr id="6" name="直線コネクタ 5"/>
        <xdr:cNvCxnSpPr/>
      </xdr:nvCxnSpPr>
      <xdr:spPr>
        <a:xfrm flipH="1">
          <a:off x="2781300" y="2143125"/>
          <a:ext cx="704850" cy="904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9525</xdr:colOff>
      <xdr:row>16</xdr:row>
      <xdr:rowOff>219075</xdr:rowOff>
    </xdr:to>
    <xdr:cxnSp macro="">
      <xdr:nvCxnSpPr>
        <xdr:cNvPr id="7" name="直線コネクタ 6"/>
        <xdr:cNvCxnSpPr/>
      </xdr:nvCxnSpPr>
      <xdr:spPr>
        <a:xfrm flipH="1">
          <a:off x="2781300" y="3048000"/>
          <a:ext cx="704850" cy="904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9525</xdr:rowOff>
    </xdr:from>
    <xdr:to>
      <xdr:col>7</xdr:col>
      <xdr:colOff>9525</xdr:colOff>
      <xdr:row>13</xdr:row>
      <xdr:rowOff>0</xdr:rowOff>
    </xdr:to>
    <xdr:cxnSp macro="">
      <xdr:nvCxnSpPr>
        <xdr:cNvPr id="8" name="直線コネクタ 7"/>
        <xdr:cNvCxnSpPr/>
      </xdr:nvCxnSpPr>
      <xdr:spPr>
        <a:xfrm flipH="1">
          <a:off x="5181600" y="2143125"/>
          <a:ext cx="704850" cy="904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0</xdr:rowOff>
    </xdr:from>
    <xdr:to>
      <xdr:col>7</xdr:col>
      <xdr:colOff>9525</xdr:colOff>
      <xdr:row>16</xdr:row>
      <xdr:rowOff>219075</xdr:rowOff>
    </xdr:to>
    <xdr:cxnSp macro="">
      <xdr:nvCxnSpPr>
        <xdr:cNvPr id="9" name="直線コネクタ 8"/>
        <xdr:cNvCxnSpPr/>
      </xdr:nvCxnSpPr>
      <xdr:spPr>
        <a:xfrm flipH="1">
          <a:off x="5181600" y="3048000"/>
          <a:ext cx="704850" cy="904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/>
  </sheetViews>
  <sheetFormatPr defaultRowHeight="18.75" x14ac:dyDescent="0.4"/>
  <cols>
    <col min="1" max="1" width="14.5" style="5" customWidth="1"/>
    <col min="2" max="2" width="72.5" style="5" customWidth="1"/>
    <col min="3" max="16384" width="9" style="1"/>
  </cols>
  <sheetData>
    <row r="1" spans="1:2" ht="49.5" customHeight="1" x14ac:dyDescent="0.4">
      <c r="A1" s="2" t="s">
        <v>0</v>
      </c>
      <c r="B1" s="2" t="s">
        <v>1</v>
      </c>
    </row>
    <row r="2" spans="1:2" x14ac:dyDescent="0.4">
      <c r="A2" s="3" t="s">
        <v>27</v>
      </c>
      <c r="B2" s="3" t="s">
        <v>3</v>
      </c>
    </row>
    <row r="3" spans="1:2" x14ac:dyDescent="0.4">
      <c r="A3" s="3" t="s">
        <v>5</v>
      </c>
      <c r="B3" s="3" t="s">
        <v>6</v>
      </c>
    </row>
    <row r="4" spans="1:2" x14ac:dyDescent="0.4">
      <c r="A4" s="3" t="s">
        <v>7</v>
      </c>
      <c r="B4" s="3" t="s">
        <v>8</v>
      </c>
    </row>
    <row r="5" spans="1:2" x14ac:dyDescent="0.4">
      <c r="A5" s="3" t="s">
        <v>9</v>
      </c>
      <c r="B5" s="3" t="s">
        <v>10</v>
      </c>
    </row>
    <row r="6" spans="1:2" x14ac:dyDescent="0.4">
      <c r="A6" s="3" t="s">
        <v>11</v>
      </c>
      <c r="B6" s="3" t="s">
        <v>12</v>
      </c>
    </row>
    <row r="7" spans="1:2" x14ac:dyDescent="0.4">
      <c r="A7" s="3" t="s">
        <v>13</v>
      </c>
      <c r="B7" s="3" t="s">
        <v>14</v>
      </c>
    </row>
    <row r="8" spans="1:2" x14ac:dyDescent="0.4">
      <c r="A8" s="3" t="s">
        <v>15</v>
      </c>
      <c r="B8" s="3" t="s">
        <v>16</v>
      </c>
    </row>
    <row r="9" spans="1:2" ht="37.5" x14ac:dyDescent="0.4">
      <c r="A9" s="3" t="s">
        <v>17</v>
      </c>
      <c r="B9" s="4" t="s">
        <v>19</v>
      </c>
    </row>
    <row r="10" spans="1:2" x14ac:dyDescent="0.4">
      <c r="A10" s="3" t="s">
        <v>18</v>
      </c>
      <c r="B10" s="3" t="s">
        <v>20</v>
      </c>
    </row>
    <row r="11" spans="1:2" x14ac:dyDescent="0.4">
      <c r="A11" s="3" t="s">
        <v>22</v>
      </c>
      <c r="B11" s="3" t="s">
        <v>21</v>
      </c>
    </row>
    <row r="12" spans="1:2" x14ac:dyDescent="0.4">
      <c r="A12" s="3" t="s">
        <v>23</v>
      </c>
      <c r="B12" s="3" t="s">
        <v>24</v>
      </c>
    </row>
    <row r="13" spans="1:2" x14ac:dyDescent="0.4">
      <c r="A13" s="3" t="s">
        <v>25</v>
      </c>
      <c r="B13" s="3" t="s">
        <v>26</v>
      </c>
    </row>
    <row r="15" spans="1:2" x14ac:dyDescent="0.4">
      <c r="A15" s="5" t="s">
        <v>2</v>
      </c>
    </row>
    <row r="16" spans="1:2" x14ac:dyDescent="0.4">
      <c r="A16" s="5" t="s">
        <v>4</v>
      </c>
    </row>
  </sheetData>
  <phoneticPr fontId="1"/>
  <hyperlinks>
    <hyperlink ref="A2" location="就業表１!A2" display="就業１表"/>
    <hyperlink ref="A3" location="就業表2!A3" display="就業第2表"/>
    <hyperlink ref="A4" location="就業表3!A4" display="就業第3表"/>
    <hyperlink ref="A5" location="就業表4!A5" display="就業第4表"/>
    <hyperlink ref="A6" location="就業表5!A1" display="就業第5表"/>
    <hyperlink ref="A7" location="就業表6!A1" display="就業第6表"/>
    <hyperlink ref="A8" location="就業表7!A1" display="就業第7表"/>
    <hyperlink ref="A9" location="世帯表１!A1" display="世帯第1表"/>
    <hyperlink ref="A10" location="世帯表２!A1" display="世帯第2表"/>
    <hyperlink ref="A11" location="世帯表３!A1" display="世帯第3表"/>
    <hyperlink ref="A12" location="世帯表４!A1" display="世帯第４表"/>
    <hyperlink ref="A13" location="世帯表５!A1" display="世帯第５表"/>
    <hyperlink ref="B2" location="就業表2!A3" display="労働力状態、男女別１５歳以上人口の推移（平成１２年～令和２年）"/>
    <hyperlink ref="B3" location="就業表3!A1" display="従業上の地位別１５歳以上従業者の推移（平成１７年～令和２年）"/>
    <hyperlink ref="B4" location="就業表3!A1" display="男女別15歳以上雇用者内訳(令和２年）"/>
    <hyperlink ref="B5" location="就業表4!A1" display="産業(大分類）、男女別15歳以上就業者数（令和2年）"/>
    <hyperlink ref="B6" location="就業表5!A1" display="産業2部門別、男女別15歳以上就業者数の推移(平成17年から令和2年)"/>
    <hyperlink ref="B7" location="就業表6!A1" display="職業（大分類）別15歳以上就業者（平成22年、27年、令和2年）"/>
    <hyperlink ref="B8" location="就業表7!A1" display="夫婦の就業・非就業別夫婦のいる一般世帯数（平成22年、27年、令和2年）"/>
    <hyperlink ref="B9" location="世帯表１!A1" display="世帯表１!A1"/>
    <hyperlink ref="B10" location="世帯表２!A1" display="一般世帯の家族類型別世帯数（平成22～令和2年）"/>
    <hyperlink ref="B11" location="世帯表３!A1" display="世帯の経済構成別、一般世帯数の推移（平成22年、27年、令和2年）"/>
    <hyperlink ref="B12" location="世帯表４!A1" display="従業・通学時の世帯の状況の推移（平成7年～令和2年）"/>
    <hyperlink ref="B13" location="世帯表５!A1" display="母子世帯数・父子世帯数の推移（平成12年～令和2年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topLeftCell="E1" zoomScaleNormal="100" zoomScaleSheetLayoutView="100" workbookViewId="0">
      <selection activeCell="F25" sqref="F25"/>
    </sheetView>
  </sheetViews>
  <sheetFormatPr defaultRowHeight="18.75" x14ac:dyDescent="0.4"/>
  <cols>
    <col min="1" max="1" width="3.875" customWidth="1"/>
    <col min="4" max="4" width="22.375" customWidth="1"/>
    <col min="5" max="13" width="7.625" customWidth="1"/>
    <col min="14" max="14" width="10.875" customWidth="1"/>
    <col min="15" max="16" width="7.625" customWidth="1"/>
  </cols>
  <sheetData>
    <row r="1" spans="1:16" x14ac:dyDescent="0.4">
      <c r="A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4"/>
      <c r="P1" s="234"/>
    </row>
    <row r="2" spans="1:16" x14ac:dyDescent="0.4">
      <c r="A2" s="416" t="s">
        <v>172</v>
      </c>
      <c r="B2" s="417"/>
      <c r="C2" s="417"/>
      <c r="D2" s="418"/>
      <c r="E2" s="416" t="s">
        <v>53</v>
      </c>
      <c r="F2" s="417"/>
      <c r="G2" s="235"/>
      <c r="H2" s="416" t="s">
        <v>116</v>
      </c>
      <c r="I2" s="417"/>
      <c r="J2" s="235"/>
      <c r="K2" s="416" t="s">
        <v>115</v>
      </c>
      <c r="L2" s="417"/>
      <c r="M2" s="235"/>
      <c r="N2" s="434" t="s">
        <v>173</v>
      </c>
      <c r="O2" s="435"/>
      <c r="P2" s="236"/>
    </row>
    <row r="3" spans="1:16" x14ac:dyDescent="0.4">
      <c r="A3" s="419"/>
      <c r="B3" s="420"/>
      <c r="C3" s="420"/>
      <c r="D3" s="421"/>
      <c r="E3" s="419"/>
      <c r="F3" s="420"/>
      <c r="G3" s="438" t="s">
        <v>174</v>
      </c>
      <c r="H3" s="419"/>
      <c r="I3" s="420"/>
      <c r="J3" s="438" t="s">
        <v>174</v>
      </c>
      <c r="K3" s="419"/>
      <c r="L3" s="420"/>
      <c r="M3" s="438" t="s">
        <v>174</v>
      </c>
      <c r="N3" s="436"/>
      <c r="O3" s="437"/>
      <c r="P3" s="428" t="s">
        <v>174</v>
      </c>
    </row>
    <row r="4" spans="1:16" x14ac:dyDescent="0.4">
      <c r="A4" s="419"/>
      <c r="B4" s="420"/>
      <c r="C4" s="420"/>
      <c r="D4" s="421"/>
      <c r="E4" s="419"/>
      <c r="F4" s="420"/>
      <c r="G4" s="439"/>
      <c r="H4" s="419"/>
      <c r="I4" s="420"/>
      <c r="J4" s="439"/>
      <c r="K4" s="419"/>
      <c r="L4" s="420"/>
      <c r="M4" s="439"/>
      <c r="N4" s="436"/>
      <c r="O4" s="437"/>
      <c r="P4" s="429"/>
    </row>
    <row r="5" spans="1:16" x14ac:dyDescent="0.4">
      <c r="A5" s="419"/>
      <c r="B5" s="420"/>
      <c r="C5" s="420"/>
      <c r="D5" s="421"/>
      <c r="E5" s="237"/>
      <c r="F5" s="238"/>
      <c r="G5" s="439"/>
      <c r="H5" s="237"/>
      <c r="I5" s="238"/>
      <c r="J5" s="439"/>
      <c r="K5" s="237"/>
      <c r="L5" s="238"/>
      <c r="M5" s="439"/>
      <c r="N5" s="239" t="s">
        <v>175</v>
      </c>
      <c r="O5" s="240"/>
      <c r="P5" s="429"/>
    </row>
    <row r="6" spans="1:16" x14ac:dyDescent="0.4">
      <c r="A6" s="422"/>
      <c r="B6" s="423"/>
      <c r="C6" s="423"/>
      <c r="D6" s="424"/>
      <c r="E6" s="241"/>
      <c r="F6" s="242"/>
      <c r="G6" s="440"/>
      <c r="H6" s="241"/>
      <c r="I6" s="242"/>
      <c r="J6" s="440"/>
      <c r="K6" s="241"/>
      <c r="L6" s="242"/>
      <c r="M6" s="440"/>
      <c r="N6" s="241"/>
      <c r="O6" s="234"/>
      <c r="P6" s="430"/>
    </row>
    <row r="7" spans="1:16" x14ac:dyDescent="0.4">
      <c r="A7" s="431"/>
      <c r="B7" s="432"/>
      <c r="C7" s="432"/>
      <c r="D7" s="433"/>
      <c r="E7" s="243" t="s">
        <v>161</v>
      </c>
      <c r="F7" s="243" t="s">
        <v>176</v>
      </c>
      <c r="G7" s="243" t="s">
        <v>161</v>
      </c>
      <c r="H7" s="243" t="s">
        <v>161</v>
      </c>
      <c r="I7" s="243" t="s">
        <v>176</v>
      </c>
      <c r="J7" s="243" t="s">
        <v>161</v>
      </c>
      <c r="K7" s="243" t="s">
        <v>161</v>
      </c>
      <c r="L7" s="243" t="s">
        <v>176</v>
      </c>
      <c r="M7" s="243" t="s">
        <v>161</v>
      </c>
      <c r="N7" s="243" t="s">
        <v>175</v>
      </c>
      <c r="O7" s="244" t="s">
        <v>177</v>
      </c>
      <c r="P7" s="245" t="s">
        <v>175</v>
      </c>
    </row>
    <row r="8" spans="1:16" x14ac:dyDescent="0.4">
      <c r="A8" s="237" t="s">
        <v>156</v>
      </c>
      <c r="B8" s="242"/>
      <c r="C8" s="242"/>
      <c r="D8" s="246"/>
      <c r="E8" s="220">
        <v>28477</v>
      </c>
      <c r="F8" s="247">
        <f>F9+F10+F16</f>
        <v>100</v>
      </c>
      <c r="G8" s="220">
        <v>15054</v>
      </c>
      <c r="H8" s="220">
        <v>27494</v>
      </c>
      <c r="I8" s="247">
        <f>I9+I10+I16</f>
        <v>100</v>
      </c>
      <c r="J8" s="220">
        <v>14454</v>
      </c>
      <c r="K8" s="248">
        <v>26617</v>
      </c>
      <c r="L8" s="249">
        <f>L9+L10+L16</f>
        <v>100</v>
      </c>
      <c r="M8" s="248">
        <v>13233</v>
      </c>
      <c r="N8" s="247">
        <f>(E8-H8)/H8*100</f>
        <v>3.5753255255692151</v>
      </c>
      <c r="O8" s="250" t="s">
        <v>178</v>
      </c>
      <c r="P8" s="251">
        <f t="shared" ref="P8:P15" si="0">(G8-J8)/J8*100</f>
        <v>4.1511000415110004</v>
      </c>
    </row>
    <row r="9" spans="1:16" x14ac:dyDescent="0.4">
      <c r="A9" s="252"/>
      <c r="B9" s="253" t="s">
        <v>179</v>
      </c>
      <c r="C9" s="254"/>
      <c r="D9" s="255"/>
      <c r="E9" s="256">
        <v>7109</v>
      </c>
      <c r="F9" s="257">
        <f>E9/(E16+E10+E9)*100</f>
        <v>25.151247125420127</v>
      </c>
      <c r="G9" s="256">
        <v>2789</v>
      </c>
      <c r="H9" s="256">
        <v>5955</v>
      </c>
      <c r="I9" s="257">
        <f>H9/(H16+H10+H9)*100</f>
        <v>21.678983581491863</v>
      </c>
      <c r="J9" s="256">
        <v>2314</v>
      </c>
      <c r="K9" s="258">
        <v>5079</v>
      </c>
      <c r="L9" s="259">
        <f>K9/(K16+K10+K9)*100</f>
        <v>19.085375018788518</v>
      </c>
      <c r="M9" s="260">
        <v>1684</v>
      </c>
      <c r="N9" s="261">
        <f>(E9-H9)/H9*100</f>
        <v>19.378673383711167</v>
      </c>
      <c r="O9" s="261">
        <f t="shared" ref="O9:O17" si="1">F9-I9</f>
        <v>3.4722635439282641</v>
      </c>
      <c r="P9" s="262">
        <f t="shared" si="0"/>
        <v>20.527225583405357</v>
      </c>
    </row>
    <row r="10" spans="1:16" x14ac:dyDescent="0.4">
      <c r="A10" s="252"/>
      <c r="B10" s="239" t="s">
        <v>180</v>
      </c>
      <c r="C10" s="263"/>
      <c r="D10" s="264"/>
      <c r="E10" s="265">
        <v>16185</v>
      </c>
      <c r="F10" s="266">
        <f>E10/(E16+E10+E9)*100</f>
        <v>57.261630992393421</v>
      </c>
      <c r="G10" s="265">
        <v>7658</v>
      </c>
      <c r="H10" s="265">
        <v>15550</v>
      </c>
      <c r="I10" s="266">
        <f>H10/(H16+H10+H9)*100</f>
        <v>56.609268630092103</v>
      </c>
      <c r="J10" s="265">
        <v>6885</v>
      </c>
      <c r="K10" s="267">
        <v>14713</v>
      </c>
      <c r="L10" s="268">
        <f>K10/(K16+K10+K9)*100</f>
        <v>55.287088531489559</v>
      </c>
      <c r="M10" s="269">
        <v>5768</v>
      </c>
      <c r="N10" s="270">
        <f>(E10-H10)/H10*100</f>
        <v>4.083601286173633</v>
      </c>
      <c r="O10" s="271">
        <f t="shared" si="1"/>
        <v>0.65236236230131794</v>
      </c>
      <c r="P10" s="272">
        <f t="shared" si="0"/>
        <v>11.22730573710966</v>
      </c>
    </row>
    <row r="11" spans="1:16" x14ac:dyDescent="0.4">
      <c r="A11" s="252"/>
      <c r="B11" s="212"/>
      <c r="C11" s="273" t="s">
        <v>181</v>
      </c>
      <c r="D11" s="264"/>
      <c r="E11" s="265">
        <v>5356</v>
      </c>
      <c r="F11" s="266">
        <f>E11/(E9+E10+E16)*100</f>
        <v>18.949230497081196</v>
      </c>
      <c r="G11" s="265">
        <v>3327</v>
      </c>
      <c r="H11" s="265">
        <v>4956</v>
      </c>
      <c r="I11" s="266">
        <f>H11/(H9+H10+H16)*100</f>
        <v>18.042156612909096</v>
      </c>
      <c r="J11" s="265">
        <v>3020</v>
      </c>
      <c r="K11" s="267">
        <v>4616</v>
      </c>
      <c r="L11" s="268">
        <f>K11/(K9+K10+K16)*100</f>
        <v>17.345558394709155</v>
      </c>
      <c r="M11" s="269">
        <v>2567</v>
      </c>
      <c r="N11" s="270">
        <f t="shared" ref="N11:N18" si="2">(E11-H11)/H11*100</f>
        <v>8.0710250201775615</v>
      </c>
      <c r="O11" s="271">
        <f t="shared" si="1"/>
        <v>0.90707388417209955</v>
      </c>
      <c r="P11" s="274">
        <f t="shared" si="0"/>
        <v>10.165562913907285</v>
      </c>
    </row>
    <row r="12" spans="1:16" x14ac:dyDescent="0.4">
      <c r="A12" s="252"/>
      <c r="B12" s="212"/>
      <c r="C12" s="273" t="s">
        <v>182</v>
      </c>
      <c r="D12" s="264"/>
      <c r="E12" s="265">
        <v>7759</v>
      </c>
      <c r="F12" s="266">
        <f>E12/(E16+E10+E9)*100</f>
        <v>27.450911020696978</v>
      </c>
      <c r="G12" s="265">
        <v>2369</v>
      </c>
      <c r="H12" s="265">
        <v>7781</v>
      </c>
      <c r="I12" s="266">
        <f>H12/(H16+H10+H9)*100</f>
        <v>28.326477119662165</v>
      </c>
      <c r="J12" s="265">
        <v>2210</v>
      </c>
      <c r="K12" s="267">
        <v>7626</v>
      </c>
      <c r="L12" s="268">
        <f>K12/(K16+K10+K9)*100</f>
        <v>28.656245302870886</v>
      </c>
      <c r="M12" s="269">
        <v>1895</v>
      </c>
      <c r="N12" s="270">
        <f t="shared" si="2"/>
        <v>-0.28274000771109115</v>
      </c>
      <c r="O12" s="271">
        <f t="shared" si="1"/>
        <v>-0.87556609896518722</v>
      </c>
      <c r="P12" s="262">
        <f t="shared" si="0"/>
        <v>7.1945701357466056</v>
      </c>
    </row>
    <row r="13" spans="1:16" x14ac:dyDescent="0.4">
      <c r="A13" s="252"/>
      <c r="B13" s="212"/>
      <c r="C13" s="275" t="s">
        <v>183</v>
      </c>
      <c r="D13" s="264"/>
      <c r="E13" s="265">
        <v>3070</v>
      </c>
      <c r="F13" s="266">
        <f>E13/(E16+E10+E9)*100</f>
        <v>10.861489474615249</v>
      </c>
      <c r="G13" s="265">
        <v>1962</v>
      </c>
      <c r="H13" s="265">
        <v>2813</v>
      </c>
      <c r="I13" s="266">
        <f>H13/(H16+H10+H9)*100</f>
        <v>10.240634897520842</v>
      </c>
      <c r="J13" s="265">
        <v>1655</v>
      </c>
      <c r="K13" s="267">
        <v>2471</v>
      </c>
      <c r="L13" s="268">
        <f>K13/(K16+K10+K9)*100</f>
        <v>9.2852848339095146</v>
      </c>
      <c r="M13" s="269">
        <v>1306</v>
      </c>
      <c r="N13" s="270">
        <f t="shared" si="2"/>
        <v>9.1361535726981877</v>
      </c>
      <c r="O13" s="271">
        <f t="shared" si="1"/>
        <v>0.62085457709440739</v>
      </c>
      <c r="P13" s="272">
        <f t="shared" si="0"/>
        <v>18.549848942598189</v>
      </c>
    </row>
    <row r="14" spans="1:16" x14ac:dyDescent="0.4">
      <c r="A14" s="252"/>
      <c r="B14" s="212"/>
      <c r="C14" s="275"/>
      <c r="D14" s="276" t="s">
        <v>184</v>
      </c>
      <c r="E14" s="265">
        <v>481</v>
      </c>
      <c r="F14" s="266">
        <f>E14/(E16+E10+E9)*100</f>
        <v>1.7017512825048646</v>
      </c>
      <c r="G14" s="265">
        <v>351</v>
      </c>
      <c r="H14" s="265">
        <v>440</v>
      </c>
      <c r="I14" s="266">
        <f>H14/(H16+H10+H9)*100</f>
        <v>1.6018056718482654</v>
      </c>
      <c r="J14" s="265">
        <v>306</v>
      </c>
      <c r="K14" s="267">
        <v>378</v>
      </c>
      <c r="L14" s="268">
        <f>K14/(K16+K10+K9)*100</f>
        <v>1.4204118442807756</v>
      </c>
      <c r="M14" s="269">
        <v>228</v>
      </c>
      <c r="N14" s="270">
        <f t="shared" si="2"/>
        <v>9.3181818181818183</v>
      </c>
      <c r="O14" s="271">
        <f t="shared" si="1"/>
        <v>9.9945610656599237E-2</v>
      </c>
      <c r="P14" s="272">
        <f t="shared" si="0"/>
        <v>14.705882352941178</v>
      </c>
    </row>
    <row r="15" spans="1:16" x14ac:dyDescent="0.4">
      <c r="A15" s="252"/>
      <c r="B15" s="277"/>
      <c r="C15" s="275"/>
      <c r="D15" s="276" t="s">
        <v>185</v>
      </c>
      <c r="E15" s="265">
        <v>2589</v>
      </c>
      <c r="F15" s="266">
        <f>E15/(E16+E10+E9)*100</f>
        <v>9.1597381921103835</v>
      </c>
      <c r="G15" s="265">
        <v>1611</v>
      </c>
      <c r="H15" s="265">
        <v>2373</v>
      </c>
      <c r="I15" s="266">
        <f>H15/(H16+H10+H9)*100</f>
        <v>8.6388292256725752</v>
      </c>
      <c r="J15" s="265">
        <v>1349</v>
      </c>
      <c r="K15" s="267">
        <v>2093</v>
      </c>
      <c r="L15" s="268">
        <f>K15/(K16+K10+K9)*100</f>
        <v>7.864872989628739</v>
      </c>
      <c r="M15" s="269">
        <v>1078</v>
      </c>
      <c r="N15" s="270">
        <f t="shared" si="2"/>
        <v>9.1024020227560047</v>
      </c>
      <c r="O15" s="271">
        <f t="shared" si="1"/>
        <v>0.52090896643780837</v>
      </c>
      <c r="P15" s="272">
        <f t="shared" si="0"/>
        <v>19.421793921423276</v>
      </c>
    </row>
    <row r="16" spans="1:16" x14ac:dyDescent="0.4">
      <c r="A16" s="278"/>
      <c r="B16" s="279" t="s">
        <v>186</v>
      </c>
      <c r="C16" s="280"/>
      <c r="D16" s="281"/>
      <c r="E16" s="282">
        <v>4971</v>
      </c>
      <c r="F16" s="266">
        <f>E16/(E16+E10+E9)*100</f>
        <v>17.587121882186448</v>
      </c>
      <c r="G16" s="282">
        <v>4563</v>
      </c>
      <c r="H16" s="282">
        <v>5964</v>
      </c>
      <c r="I16" s="266">
        <f>H16/(H16+H10+H9)*100</f>
        <v>21.711747788416034</v>
      </c>
      <c r="J16" s="282">
        <v>5255</v>
      </c>
      <c r="K16" s="283">
        <v>6820</v>
      </c>
      <c r="L16" s="268">
        <f>K16/(K16+K10+K9)*100</f>
        <v>25.627536449721934</v>
      </c>
      <c r="M16" s="248">
        <v>5781</v>
      </c>
      <c r="N16" s="284">
        <f t="shared" si="2"/>
        <v>-16.64989939637827</v>
      </c>
      <c r="O16" s="285">
        <f t="shared" si="1"/>
        <v>-4.1246259062295856</v>
      </c>
      <c r="P16" s="286">
        <f>(G16-J16)/J16*100</f>
        <v>-13.168411037107516</v>
      </c>
    </row>
    <row r="17" spans="1:16" x14ac:dyDescent="0.4">
      <c r="A17" s="278"/>
      <c r="B17" s="287" t="s">
        <v>187</v>
      </c>
      <c r="C17" s="288"/>
      <c r="D17" s="289"/>
      <c r="E17" s="290">
        <v>3615</v>
      </c>
      <c r="F17" s="291">
        <f>E17/E8*100</f>
        <v>12.69445517435123</v>
      </c>
      <c r="G17" s="292"/>
      <c r="H17" s="290">
        <v>4462</v>
      </c>
      <c r="I17" s="291">
        <f>H17/H8*100</f>
        <v>16.228995417181931</v>
      </c>
      <c r="J17" s="292"/>
      <c r="K17" s="293">
        <v>5350</v>
      </c>
      <c r="L17" s="294">
        <f>K17/K8*100</f>
        <v>20.099936131044068</v>
      </c>
      <c r="M17" s="295"/>
      <c r="N17" s="296">
        <f t="shared" si="2"/>
        <v>-18.982519049753474</v>
      </c>
      <c r="O17" s="261">
        <f t="shared" si="1"/>
        <v>-3.5345402428307011</v>
      </c>
      <c r="P17" s="297"/>
    </row>
    <row r="18" spans="1:16" x14ac:dyDescent="0.4">
      <c r="A18" s="278"/>
      <c r="B18" s="287" t="s">
        <v>188</v>
      </c>
      <c r="C18" s="288"/>
      <c r="D18" s="289"/>
      <c r="E18" s="290">
        <v>328</v>
      </c>
      <c r="F18" s="291">
        <f>E18/E8*100</f>
        <v>1.1518067212136112</v>
      </c>
      <c r="G18" s="298"/>
      <c r="H18" s="290">
        <v>412</v>
      </c>
      <c r="I18" s="291">
        <f>H18/H8*100</f>
        <v>1.4985087655488469</v>
      </c>
      <c r="J18" s="298"/>
      <c r="K18" s="293">
        <v>393</v>
      </c>
      <c r="L18" s="294">
        <f>K18/K8*100</f>
        <v>1.476499981215013</v>
      </c>
      <c r="M18" s="299"/>
      <c r="N18" s="270">
        <f t="shared" si="2"/>
        <v>-20.388349514563107</v>
      </c>
      <c r="O18" s="300">
        <f>F18-I18</f>
        <v>-0.34670204433523577</v>
      </c>
      <c r="P18" s="301"/>
    </row>
    <row r="19" spans="1:16" ht="18.75" customHeight="1" x14ac:dyDescent="0.4">
      <c r="A19" s="279"/>
      <c r="B19" s="287" t="s">
        <v>189</v>
      </c>
      <c r="C19" s="288"/>
      <c r="D19" s="289"/>
      <c r="E19" s="290">
        <v>43</v>
      </c>
      <c r="F19" s="291">
        <f>E19/E8*100</f>
        <v>0.15099905186641852</v>
      </c>
      <c r="G19" s="302"/>
      <c r="H19" s="290">
        <v>41</v>
      </c>
      <c r="I19" s="291">
        <f>H19/H8*100</f>
        <v>0.14912344511529788</v>
      </c>
      <c r="J19" s="302"/>
      <c r="K19" s="293">
        <v>51</v>
      </c>
      <c r="L19" s="294">
        <f>K19/K8*100</f>
        <v>0.19160686779126124</v>
      </c>
      <c r="M19" s="303"/>
      <c r="N19" s="284">
        <f>(E19-H19)/H19*100</f>
        <v>4.8780487804878048</v>
      </c>
      <c r="O19" s="304">
        <f>F19-I19</f>
        <v>1.8756067511206398E-3</v>
      </c>
      <c r="P19" s="305"/>
    </row>
    <row r="20" spans="1:16" ht="18.75" customHeight="1" x14ac:dyDescent="0.4">
      <c r="A20" s="306"/>
      <c r="B20" s="306" t="s">
        <v>190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223"/>
      <c r="O20" s="234"/>
      <c r="P20" s="234"/>
    </row>
    <row r="21" spans="1:16" x14ac:dyDescent="0.4">
      <c r="A21" s="306"/>
      <c r="B21" s="306" t="s">
        <v>191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1"/>
      <c r="O21" s="234"/>
      <c r="P21" s="234"/>
    </row>
    <row r="22" spans="1:16" x14ac:dyDescent="0.4">
      <c r="A22" s="1"/>
      <c r="B22" s="1" t="s">
        <v>192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34"/>
      <c r="P22" s="234"/>
    </row>
  </sheetData>
  <mergeCells count="10">
    <mergeCell ref="P3:P6"/>
    <mergeCell ref="A7:D7"/>
    <mergeCell ref="A2:D6"/>
    <mergeCell ref="E2:F4"/>
    <mergeCell ref="H2:I4"/>
    <mergeCell ref="K2:L4"/>
    <mergeCell ref="N2:O4"/>
    <mergeCell ref="G3:G6"/>
    <mergeCell ref="J3:J6"/>
    <mergeCell ref="M3:M6"/>
  </mergeCells>
  <phoneticPr fontId="1"/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Normal="100" zoomScaleSheetLayoutView="100" workbookViewId="0">
      <selection sqref="A1:K15"/>
    </sheetView>
  </sheetViews>
  <sheetFormatPr defaultRowHeight="18.75" x14ac:dyDescent="0.4"/>
  <cols>
    <col min="1" max="1" width="6.375" customWidth="1"/>
    <col min="3" max="3" width="18.625" customWidth="1"/>
  </cols>
  <sheetData>
    <row r="1" spans="1:11" x14ac:dyDescent="0.4">
      <c r="A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416" t="s">
        <v>194</v>
      </c>
      <c r="B2" s="417"/>
      <c r="C2" s="418"/>
      <c r="D2" s="443" t="s">
        <v>195</v>
      </c>
      <c r="E2" s="444"/>
      <c r="F2" s="445"/>
      <c r="G2" s="443" t="s">
        <v>176</v>
      </c>
      <c r="H2" s="444"/>
      <c r="I2" s="445"/>
      <c r="J2" s="307" t="s">
        <v>196</v>
      </c>
      <c r="K2" s="307" t="s">
        <v>196</v>
      </c>
    </row>
    <row r="3" spans="1:11" x14ac:dyDescent="0.4">
      <c r="A3" s="422"/>
      <c r="B3" s="423"/>
      <c r="C3" s="424"/>
      <c r="D3" s="308" t="s">
        <v>53</v>
      </c>
      <c r="E3" s="307" t="s">
        <v>116</v>
      </c>
      <c r="F3" s="307" t="s">
        <v>115</v>
      </c>
      <c r="G3" s="308" t="s">
        <v>53</v>
      </c>
      <c r="H3" s="308" t="s">
        <v>116</v>
      </c>
      <c r="I3" s="307" t="s">
        <v>115</v>
      </c>
      <c r="J3" s="307" t="s">
        <v>197</v>
      </c>
      <c r="K3" s="307" t="s">
        <v>198</v>
      </c>
    </row>
    <row r="4" spans="1:11" x14ac:dyDescent="0.4">
      <c r="A4" s="309" t="s">
        <v>156</v>
      </c>
      <c r="B4" s="310"/>
      <c r="C4" s="311"/>
      <c r="D4" s="312">
        <v>28477</v>
      </c>
      <c r="E4" s="313">
        <v>27494</v>
      </c>
      <c r="F4" s="313">
        <v>26617</v>
      </c>
      <c r="G4" s="314">
        <f>SUM(G5:G9)</f>
        <v>100</v>
      </c>
      <c r="H4" s="315">
        <f>SUM(H5:H9)</f>
        <v>100</v>
      </c>
      <c r="I4" s="315">
        <f>SUM(I5:I9)</f>
        <v>100</v>
      </c>
      <c r="J4" s="316"/>
      <c r="K4" s="316"/>
    </row>
    <row r="5" spans="1:11" x14ac:dyDescent="0.4">
      <c r="A5" s="252"/>
      <c r="B5" s="317" t="s">
        <v>199</v>
      </c>
      <c r="C5" s="318"/>
      <c r="D5" s="319">
        <v>346</v>
      </c>
      <c r="E5" s="313">
        <v>349</v>
      </c>
      <c r="F5" s="313">
        <v>318</v>
      </c>
      <c r="G5" s="314">
        <f>D5/D4*100</f>
        <v>1.2150156266460652</v>
      </c>
      <c r="H5" s="315">
        <f>E5/$E$4*100</f>
        <v>1.269367862078999</v>
      </c>
      <c r="I5" s="315">
        <f>F5/F4*100</f>
        <v>1.1947251756396289</v>
      </c>
      <c r="J5" s="314">
        <f t="shared" ref="J5:K9" si="0">G5-H5</f>
        <v>-5.4352235432933771E-2</v>
      </c>
      <c r="K5" s="314">
        <f t="shared" si="0"/>
        <v>7.4642686439370109E-2</v>
      </c>
    </row>
    <row r="6" spans="1:11" x14ac:dyDescent="0.4">
      <c r="A6" s="278"/>
      <c r="B6" s="441" t="s">
        <v>200</v>
      </c>
      <c r="C6" s="442"/>
      <c r="D6" s="319">
        <v>615</v>
      </c>
      <c r="E6" s="313">
        <v>748</v>
      </c>
      <c r="F6" s="313">
        <v>681</v>
      </c>
      <c r="G6" s="314">
        <f>D6/D4*100</f>
        <v>2.1596376022755206</v>
      </c>
      <c r="H6" s="315">
        <f>E6/$E$4*100</f>
        <v>2.7205935840547029</v>
      </c>
      <c r="I6" s="315">
        <f>F6/F4*100</f>
        <v>2.5585152346244882</v>
      </c>
      <c r="J6" s="314">
        <f t="shared" si="0"/>
        <v>-0.56095598177918227</v>
      </c>
      <c r="K6" s="314">
        <f t="shared" si="0"/>
        <v>0.16207834943021471</v>
      </c>
    </row>
    <row r="7" spans="1:11" x14ac:dyDescent="0.4">
      <c r="A7" s="278"/>
      <c r="B7" s="441" t="s">
        <v>201</v>
      </c>
      <c r="C7" s="442"/>
      <c r="D7" s="319">
        <v>20575</v>
      </c>
      <c r="E7" s="313">
        <v>20696</v>
      </c>
      <c r="F7" s="313">
        <v>19841</v>
      </c>
      <c r="G7" s="314">
        <f>D7/D4*100</f>
        <v>72.251290515152576</v>
      </c>
      <c r="H7" s="315">
        <f>E7/$E$4*100</f>
        <v>75.274605368444028</v>
      </c>
      <c r="I7" s="315">
        <f>F7/F4*100</f>
        <v>74.542585565615965</v>
      </c>
      <c r="J7" s="314">
        <f t="shared" si="0"/>
        <v>-3.0233148532914527</v>
      </c>
      <c r="K7" s="314">
        <f t="shared" si="0"/>
        <v>0.73201980282806289</v>
      </c>
    </row>
    <row r="8" spans="1:11" x14ac:dyDescent="0.4">
      <c r="A8" s="278"/>
      <c r="B8" s="441" t="s">
        <v>202</v>
      </c>
      <c r="C8" s="442"/>
      <c r="D8" s="319">
        <v>6463</v>
      </c>
      <c r="E8" s="313">
        <v>5318</v>
      </c>
      <c r="F8" s="313">
        <v>5068</v>
      </c>
      <c r="G8" s="314">
        <f>D8/D4*100</f>
        <v>22.695508656108437</v>
      </c>
      <c r="H8" s="315">
        <f>E8/$E$4*100</f>
        <v>19.342401978613516</v>
      </c>
      <c r="I8" s="315">
        <f>F8/F4*100</f>
        <v>19.040462862080627</v>
      </c>
      <c r="J8" s="314">
        <f t="shared" si="0"/>
        <v>3.353106677494921</v>
      </c>
      <c r="K8" s="314">
        <f t="shared" si="0"/>
        <v>0.30193911653288907</v>
      </c>
    </row>
    <row r="9" spans="1:11" x14ac:dyDescent="0.4">
      <c r="A9" s="279"/>
      <c r="B9" s="441" t="s">
        <v>203</v>
      </c>
      <c r="C9" s="442"/>
      <c r="D9" s="319">
        <v>478</v>
      </c>
      <c r="E9" s="313">
        <v>383</v>
      </c>
      <c r="F9" s="313">
        <v>709</v>
      </c>
      <c r="G9" s="314">
        <f>D9/D4*100</f>
        <v>1.6785475998173964</v>
      </c>
      <c r="H9" s="315">
        <f>E9/$E$4*100</f>
        <v>1.3930312068087582</v>
      </c>
      <c r="I9" s="315">
        <f>F9/F4*100</f>
        <v>2.6637111620392981</v>
      </c>
      <c r="J9" s="314">
        <f t="shared" si="0"/>
        <v>0.28551639300863818</v>
      </c>
      <c r="K9" s="314">
        <f t="shared" si="0"/>
        <v>-1.2706799552305399</v>
      </c>
    </row>
    <row r="10" spans="1:11" x14ac:dyDescent="0.4">
      <c r="A10" s="306"/>
      <c r="B10" s="320" t="s">
        <v>204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4">
      <c r="A11" s="306"/>
      <c r="B11" s="320" t="s">
        <v>205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4">
      <c r="A12" s="306"/>
      <c r="B12" s="320" t="s">
        <v>206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4">
      <c r="A13" s="1"/>
      <c r="B13" s="320" t="s">
        <v>207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4">
      <c r="A14" s="1"/>
      <c r="B14" s="320" t="s">
        <v>208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4">
      <c r="A15" s="1"/>
      <c r="B15" s="320" t="s">
        <v>209</v>
      </c>
      <c r="C15" s="1"/>
      <c r="D15" s="1"/>
      <c r="E15" s="1"/>
      <c r="F15" s="1"/>
      <c r="G15" s="1"/>
      <c r="H15" s="1"/>
      <c r="I15" s="1"/>
      <c r="J15" s="1"/>
      <c r="K15" s="1"/>
    </row>
  </sheetData>
  <mergeCells count="7">
    <mergeCell ref="B9:C9"/>
    <mergeCell ref="A2:C3"/>
    <mergeCell ref="D2:F2"/>
    <mergeCell ref="G2:I2"/>
    <mergeCell ref="B6:C6"/>
    <mergeCell ref="B7:C7"/>
    <mergeCell ref="B8:C8"/>
  </mergeCells>
  <phoneticPr fontId="1"/>
  <pageMargins left="0.7" right="0.7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00" zoomScaleSheetLayoutView="100" workbookViewId="0">
      <selection activeCell="C29" sqref="C29"/>
    </sheetView>
  </sheetViews>
  <sheetFormatPr defaultRowHeight="18.75" x14ac:dyDescent="0.4"/>
  <sheetData>
    <row r="1" spans="1:16" x14ac:dyDescent="0.4">
      <c r="A1" t="s">
        <v>210</v>
      </c>
      <c r="C1" s="1"/>
      <c r="D1" s="1"/>
      <c r="E1" s="321"/>
      <c r="F1" s="32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4">
      <c r="A2" s="416" t="s">
        <v>194</v>
      </c>
      <c r="B2" s="417"/>
      <c r="C2" s="417"/>
      <c r="D2" s="418"/>
      <c r="E2" s="449" t="s">
        <v>53</v>
      </c>
      <c r="F2" s="450"/>
      <c r="G2" s="425" t="s">
        <v>116</v>
      </c>
      <c r="H2" s="451"/>
      <c r="I2" s="425" t="s">
        <v>115</v>
      </c>
      <c r="J2" s="451"/>
      <c r="K2" s="425" t="s">
        <v>59</v>
      </c>
      <c r="L2" s="451"/>
      <c r="M2" s="425" t="s">
        <v>46</v>
      </c>
      <c r="N2" s="451"/>
      <c r="O2" s="425" t="s">
        <v>211</v>
      </c>
      <c r="P2" s="451"/>
    </row>
    <row r="3" spans="1:16" x14ac:dyDescent="0.4">
      <c r="A3" s="419"/>
      <c r="B3" s="420"/>
      <c r="C3" s="420"/>
      <c r="D3" s="421"/>
      <c r="E3" s="454" t="s">
        <v>212</v>
      </c>
      <c r="F3" s="456" t="s">
        <v>213</v>
      </c>
      <c r="G3" s="448" t="s">
        <v>212</v>
      </c>
      <c r="H3" s="446" t="s">
        <v>213</v>
      </c>
      <c r="I3" s="448" t="s">
        <v>212</v>
      </c>
      <c r="J3" s="446" t="s">
        <v>213</v>
      </c>
      <c r="K3" s="448" t="s">
        <v>212</v>
      </c>
      <c r="L3" s="446" t="s">
        <v>213</v>
      </c>
      <c r="M3" s="448" t="s">
        <v>212</v>
      </c>
      <c r="N3" s="446" t="s">
        <v>213</v>
      </c>
      <c r="O3" s="448" t="s">
        <v>212</v>
      </c>
      <c r="P3" s="446" t="s">
        <v>213</v>
      </c>
    </row>
    <row r="4" spans="1:16" x14ac:dyDescent="0.4">
      <c r="A4" s="422"/>
      <c r="B4" s="423"/>
      <c r="C4" s="423"/>
      <c r="D4" s="424"/>
      <c r="E4" s="455"/>
      <c r="F4" s="457"/>
      <c r="G4" s="422"/>
      <c r="H4" s="447"/>
      <c r="I4" s="422"/>
      <c r="J4" s="447"/>
      <c r="K4" s="422"/>
      <c r="L4" s="447"/>
      <c r="M4" s="422"/>
      <c r="N4" s="447"/>
      <c r="O4" s="422"/>
      <c r="P4" s="447"/>
    </row>
    <row r="5" spans="1:16" x14ac:dyDescent="0.4">
      <c r="A5" s="309" t="s">
        <v>214</v>
      </c>
      <c r="B5" s="310"/>
      <c r="C5" s="310"/>
      <c r="D5" s="311"/>
      <c r="E5" s="323">
        <v>27494</v>
      </c>
      <c r="F5" s="324">
        <f>F6+F7</f>
        <v>100</v>
      </c>
      <c r="G5" s="248">
        <v>27304</v>
      </c>
      <c r="H5" s="325">
        <f>H6+H7</f>
        <v>100</v>
      </c>
      <c r="I5" s="248">
        <v>26450</v>
      </c>
      <c r="J5" s="325">
        <f>J6+J7</f>
        <v>100.00000000000001</v>
      </c>
      <c r="K5" s="248">
        <v>25553</v>
      </c>
      <c r="L5" s="325">
        <f>L6+L7</f>
        <v>99.999999999999986</v>
      </c>
      <c r="M5" s="248">
        <v>24555</v>
      </c>
      <c r="N5" s="325">
        <f>N6+N7</f>
        <v>100</v>
      </c>
      <c r="O5" s="248">
        <v>23191</v>
      </c>
      <c r="P5" s="325">
        <f>P6+P7</f>
        <v>100</v>
      </c>
    </row>
    <row r="6" spans="1:16" x14ac:dyDescent="0.4">
      <c r="A6" s="252"/>
      <c r="B6" s="441" t="s">
        <v>215</v>
      </c>
      <c r="C6" s="452"/>
      <c r="D6" s="442"/>
      <c r="E6" s="326">
        <v>8434</v>
      </c>
      <c r="F6" s="327">
        <f>E6/E5*100</f>
        <v>30.675783807376156</v>
      </c>
      <c r="G6" s="293">
        <v>8287</v>
      </c>
      <c r="H6" s="328">
        <f>G6/$G$5*100</f>
        <v>30.350864342220916</v>
      </c>
      <c r="I6" s="293">
        <v>7294</v>
      </c>
      <c r="J6" s="328">
        <f>I6/$I$5*100</f>
        <v>27.576559546313799</v>
      </c>
      <c r="K6" s="293">
        <v>7069</v>
      </c>
      <c r="L6" s="328">
        <f>K6/$K$5*100</f>
        <v>27.664070754901577</v>
      </c>
      <c r="M6" s="293">
        <v>6721</v>
      </c>
      <c r="N6" s="328">
        <f>M6/$M$5*100</f>
        <v>27.371207493382204</v>
      </c>
      <c r="O6" s="293">
        <v>6661</v>
      </c>
      <c r="P6" s="328">
        <f>O6/$O$5*100</f>
        <v>28.722349187184683</v>
      </c>
    </row>
    <row r="7" spans="1:16" x14ac:dyDescent="0.4">
      <c r="A7" s="278"/>
      <c r="B7" s="436" t="s">
        <v>186</v>
      </c>
      <c r="C7" s="437"/>
      <c r="D7" s="453"/>
      <c r="E7" s="323">
        <v>19060</v>
      </c>
      <c r="F7" s="327">
        <f>E7/E5*100</f>
        <v>69.324216192623851</v>
      </c>
      <c r="G7" s="293">
        <v>19017</v>
      </c>
      <c r="H7" s="328">
        <f t="shared" ref="H7:H15" si="0">G7/$G$5*100</f>
        <v>69.649135657779084</v>
      </c>
      <c r="I7" s="293">
        <v>19156</v>
      </c>
      <c r="J7" s="328">
        <f>I7/$I$5*100</f>
        <v>72.423440453686212</v>
      </c>
      <c r="K7" s="293">
        <v>18484</v>
      </c>
      <c r="L7" s="328">
        <f t="shared" ref="L7:L15" si="1">K7/$K$5*100</f>
        <v>72.335929245098413</v>
      </c>
      <c r="M7" s="293">
        <v>17834</v>
      </c>
      <c r="N7" s="328">
        <f t="shared" ref="N7:N15" si="2">M7/$M$5*100</f>
        <v>72.628792506617799</v>
      </c>
      <c r="O7" s="293">
        <v>16530</v>
      </c>
      <c r="P7" s="328">
        <f t="shared" ref="P7:P15" si="3">O7/$O$5*100</f>
        <v>71.277650812815324</v>
      </c>
    </row>
    <row r="8" spans="1:16" x14ac:dyDescent="0.4">
      <c r="A8" s="278"/>
      <c r="B8" s="278"/>
      <c r="C8" s="441" t="s">
        <v>216</v>
      </c>
      <c r="D8" s="442"/>
      <c r="E8" s="326">
        <v>9214</v>
      </c>
      <c r="F8" s="327">
        <f>E8/E5*100</f>
        <v>33.512766421764752</v>
      </c>
      <c r="G8" s="293">
        <v>9208</v>
      </c>
      <c r="H8" s="328">
        <f>G8/$G$5*100</f>
        <v>33.723996484031645</v>
      </c>
      <c r="I8" s="293">
        <v>7856</v>
      </c>
      <c r="J8" s="328">
        <f t="shared" ref="J8:J15" si="4">I8/$I$5*100</f>
        <v>29.701323251417772</v>
      </c>
      <c r="K8" s="293">
        <v>6896</v>
      </c>
      <c r="L8" s="328">
        <f t="shared" si="1"/>
        <v>26.987046530740034</v>
      </c>
      <c r="M8" s="293">
        <v>5484</v>
      </c>
      <c r="N8" s="328">
        <f t="shared" si="2"/>
        <v>22.333536957849727</v>
      </c>
      <c r="O8" s="293">
        <v>4282</v>
      </c>
      <c r="P8" s="328">
        <f t="shared" si="3"/>
        <v>18.46405933336208</v>
      </c>
    </row>
    <row r="9" spans="1:16" x14ac:dyDescent="0.4">
      <c r="A9" s="278"/>
      <c r="B9" s="278"/>
      <c r="C9" s="317" t="s">
        <v>217</v>
      </c>
      <c r="D9" s="329"/>
      <c r="E9" s="326">
        <v>234</v>
      </c>
      <c r="F9" s="327">
        <f>E9/E5*100</f>
        <v>0.85109478431657815</v>
      </c>
      <c r="G9" s="293">
        <v>233</v>
      </c>
      <c r="H9" s="328">
        <f t="shared" si="0"/>
        <v>0.85335481980662187</v>
      </c>
      <c r="I9" s="293">
        <v>218</v>
      </c>
      <c r="J9" s="328">
        <f t="shared" si="4"/>
        <v>0.82419659735349715</v>
      </c>
      <c r="K9" s="293">
        <v>259</v>
      </c>
      <c r="L9" s="328">
        <f t="shared" si="1"/>
        <v>1.0135796188314483</v>
      </c>
      <c r="M9" s="293">
        <v>277</v>
      </c>
      <c r="N9" s="328">
        <f t="shared" si="2"/>
        <v>1.1280798208104257</v>
      </c>
      <c r="O9" s="293">
        <v>261</v>
      </c>
      <c r="P9" s="328">
        <f t="shared" si="3"/>
        <v>1.1254365917812945</v>
      </c>
    </row>
    <row r="10" spans="1:16" x14ac:dyDescent="0.4">
      <c r="A10" s="278"/>
      <c r="B10" s="278"/>
      <c r="C10" s="317" t="s">
        <v>218</v>
      </c>
      <c r="D10" s="329"/>
      <c r="E10" s="326">
        <v>203</v>
      </c>
      <c r="F10" s="327">
        <f>E10/E5*100</f>
        <v>0.73834291118062123</v>
      </c>
      <c r="G10" s="293">
        <v>203</v>
      </c>
      <c r="H10" s="328">
        <f t="shared" si="0"/>
        <v>0.74348080867272193</v>
      </c>
      <c r="I10" s="293">
        <v>249</v>
      </c>
      <c r="J10" s="328">
        <f t="shared" si="4"/>
        <v>0.94139886578449905</v>
      </c>
      <c r="K10" s="293">
        <v>361</v>
      </c>
      <c r="L10" s="328">
        <f t="shared" si="1"/>
        <v>1.4127499706492388</v>
      </c>
      <c r="M10" s="293">
        <v>412</v>
      </c>
      <c r="N10" s="328">
        <f t="shared" si="2"/>
        <v>1.6778660150682141</v>
      </c>
      <c r="O10" s="293">
        <v>416</v>
      </c>
      <c r="P10" s="328">
        <f t="shared" si="3"/>
        <v>1.7937993187012204</v>
      </c>
    </row>
    <row r="11" spans="1:16" x14ac:dyDescent="0.4">
      <c r="A11" s="278"/>
      <c r="B11" s="278"/>
      <c r="C11" s="317" t="s">
        <v>219</v>
      </c>
      <c r="D11" s="329"/>
      <c r="E11" s="326">
        <v>1323</v>
      </c>
      <c r="F11" s="327">
        <f>E11/E5*100</f>
        <v>4.8119589728668073</v>
      </c>
      <c r="G11" s="293">
        <v>1322</v>
      </c>
      <c r="H11" s="328">
        <f t="shared" si="0"/>
        <v>4.8417814239671841</v>
      </c>
      <c r="I11" s="293">
        <v>1597</v>
      </c>
      <c r="J11" s="328">
        <f t="shared" si="4"/>
        <v>6.0378071833648388</v>
      </c>
      <c r="K11" s="293">
        <v>1523</v>
      </c>
      <c r="L11" s="328">
        <f t="shared" si="1"/>
        <v>5.9601612335146559</v>
      </c>
      <c r="M11" s="293">
        <v>1408</v>
      </c>
      <c r="N11" s="328">
        <f t="shared" si="2"/>
        <v>5.7340663815923438</v>
      </c>
      <c r="O11" s="293">
        <v>1238</v>
      </c>
      <c r="P11" s="328">
        <f t="shared" si="3"/>
        <v>5.3382777801733425</v>
      </c>
    </row>
    <row r="12" spans="1:16" x14ac:dyDescent="0.4">
      <c r="A12" s="278"/>
      <c r="B12" s="278"/>
      <c r="C12" s="317" t="s">
        <v>220</v>
      </c>
      <c r="D12" s="329"/>
      <c r="E12" s="326">
        <v>1224</v>
      </c>
      <c r="F12" s="327">
        <f>E12/E5*100</f>
        <v>4.4518804102713316</v>
      </c>
      <c r="G12" s="293">
        <v>1216</v>
      </c>
      <c r="H12" s="328">
        <f t="shared" si="0"/>
        <v>4.4535599179607388</v>
      </c>
      <c r="I12" s="293">
        <v>1082</v>
      </c>
      <c r="J12" s="328">
        <f t="shared" si="4"/>
        <v>4.0907372400756143</v>
      </c>
      <c r="K12" s="293">
        <v>975</v>
      </c>
      <c r="L12" s="328">
        <f t="shared" si="1"/>
        <v>3.8155989511994677</v>
      </c>
      <c r="M12" s="293">
        <v>904</v>
      </c>
      <c r="N12" s="328">
        <f t="shared" si="2"/>
        <v>3.6815312563632663</v>
      </c>
      <c r="O12" s="293">
        <v>769</v>
      </c>
      <c r="P12" s="328">
        <f t="shared" si="3"/>
        <v>3.3159415290414387</v>
      </c>
    </row>
    <row r="13" spans="1:16" x14ac:dyDescent="0.4">
      <c r="A13" s="278"/>
      <c r="B13" s="278"/>
      <c r="C13" s="317" t="s">
        <v>221</v>
      </c>
      <c r="D13" s="329"/>
      <c r="E13" s="326">
        <v>729</v>
      </c>
      <c r="F13" s="327">
        <f>E13/E5*100</f>
        <v>2.6514875972939551</v>
      </c>
      <c r="G13" s="293">
        <v>725</v>
      </c>
      <c r="H13" s="328">
        <f t="shared" si="0"/>
        <v>2.6552886024025781</v>
      </c>
      <c r="I13" s="293">
        <v>961</v>
      </c>
      <c r="J13" s="328">
        <f t="shared" si="4"/>
        <v>3.6332703213610587</v>
      </c>
      <c r="K13" s="293">
        <v>1165</v>
      </c>
      <c r="L13" s="328">
        <f t="shared" si="1"/>
        <v>4.5591515673306455</v>
      </c>
      <c r="M13" s="293">
        <v>1342</v>
      </c>
      <c r="N13" s="328">
        <f t="shared" si="2"/>
        <v>5.4652820199552021</v>
      </c>
      <c r="O13" s="293">
        <v>1383</v>
      </c>
      <c r="P13" s="328">
        <f t="shared" si="3"/>
        <v>5.9635203311629512</v>
      </c>
    </row>
    <row r="14" spans="1:16" x14ac:dyDescent="0.4">
      <c r="A14" s="278"/>
      <c r="B14" s="278"/>
      <c r="C14" s="441" t="s">
        <v>222</v>
      </c>
      <c r="D14" s="442"/>
      <c r="E14" s="326">
        <v>2016</v>
      </c>
      <c r="F14" s="327">
        <f>E14/E5*100</f>
        <v>7.3325089110351351</v>
      </c>
      <c r="G14" s="293">
        <v>2010</v>
      </c>
      <c r="H14" s="328">
        <f t="shared" si="0"/>
        <v>7.3615587459712861</v>
      </c>
      <c r="I14" s="293">
        <v>2249</v>
      </c>
      <c r="J14" s="328">
        <f t="shared" si="4"/>
        <v>8.5028355387523629</v>
      </c>
      <c r="K14" s="293">
        <v>2488</v>
      </c>
      <c r="L14" s="328">
        <f t="shared" si="1"/>
        <v>9.7366258364966924</v>
      </c>
      <c r="M14" s="293">
        <v>2585</v>
      </c>
      <c r="N14" s="328">
        <f t="shared" si="2"/>
        <v>10.527387497454693</v>
      </c>
      <c r="O14" s="293">
        <v>2663</v>
      </c>
      <c r="P14" s="328">
        <f t="shared" si="3"/>
        <v>11.482902850243629</v>
      </c>
    </row>
    <row r="15" spans="1:16" x14ac:dyDescent="0.4">
      <c r="A15" s="279"/>
      <c r="B15" s="279"/>
      <c r="C15" s="441" t="s">
        <v>223</v>
      </c>
      <c r="D15" s="442"/>
      <c r="E15" s="326">
        <v>4117</v>
      </c>
      <c r="F15" s="327">
        <f>E15/E5*100</f>
        <v>14.974176183894668</v>
      </c>
      <c r="G15" s="293">
        <v>4100</v>
      </c>
      <c r="H15" s="328">
        <f t="shared" si="0"/>
        <v>15.016114854966306</v>
      </c>
      <c r="I15" s="293">
        <v>4944</v>
      </c>
      <c r="J15" s="328">
        <f t="shared" si="4"/>
        <v>18.69187145557656</v>
      </c>
      <c r="K15" s="293">
        <v>4817</v>
      </c>
      <c r="L15" s="328">
        <f t="shared" si="1"/>
        <v>18.851015536336245</v>
      </c>
      <c r="M15" s="293">
        <v>5422</v>
      </c>
      <c r="N15" s="328">
        <f t="shared" si="2"/>
        <v>22.081042557523926</v>
      </c>
      <c r="O15" s="293">
        <v>5518</v>
      </c>
      <c r="P15" s="328">
        <f t="shared" si="3"/>
        <v>23.793713078349359</v>
      </c>
    </row>
    <row r="16" spans="1:16" x14ac:dyDescent="0.4">
      <c r="A16" s="330" t="s">
        <v>224</v>
      </c>
      <c r="B16" s="306"/>
      <c r="C16" s="1"/>
      <c r="D16" s="1"/>
      <c r="E16" s="321"/>
      <c r="F16" s="32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4">
      <c r="A17" s="330" t="s">
        <v>225</v>
      </c>
      <c r="B17" s="306"/>
      <c r="C17" s="1"/>
      <c r="D17" s="1"/>
      <c r="E17" s="321"/>
      <c r="F17" s="32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4">
      <c r="A18" s="330" t="s">
        <v>226</v>
      </c>
      <c r="B18" s="1"/>
      <c r="C18" s="1"/>
      <c r="D18" s="1"/>
      <c r="E18" s="321"/>
      <c r="F18" s="32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4">
      <c r="A19" s="330" t="s">
        <v>227</v>
      </c>
      <c r="B19" s="1"/>
      <c r="C19" s="1"/>
      <c r="D19" s="1"/>
      <c r="E19" s="321"/>
      <c r="F19" s="32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4">
      <c r="A20" s="330" t="s">
        <v>228</v>
      </c>
      <c r="B20" s="1"/>
      <c r="C20" s="1"/>
      <c r="D20" s="1"/>
      <c r="E20" s="321"/>
      <c r="F20" s="32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4">
      <c r="A21" s="330" t="s">
        <v>229</v>
      </c>
      <c r="B21" s="1"/>
      <c r="C21" s="1"/>
      <c r="D21" s="1"/>
      <c r="E21" s="321"/>
      <c r="F21" s="32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4">
      <c r="A22" s="330" t="s">
        <v>230</v>
      </c>
      <c r="B22" s="1"/>
      <c r="C22" s="1"/>
      <c r="D22" s="1"/>
      <c r="E22" s="321"/>
      <c r="F22" s="32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4">
      <c r="A23" s="330" t="s">
        <v>231</v>
      </c>
      <c r="B23" s="1"/>
      <c r="C23" s="1"/>
      <c r="D23" s="1"/>
      <c r="E23" s="321"/>
      <c r="F23" s="32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4">
      <c r="A24" s="330" t="s">
        <v>232</v>
      </c>
      <c r="B24" s="1"/>
      <c r="C24" s="1"/>
      <c r="D24" s="1"/>
      <c r="E24" s="321"/>
      <c r="F24" s="32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4">
      <c r="A25" s="330" t="s">
        <v>233</v>
      </c>
      <c r="B25" s="1"/>
      <c r="C25" s="1"/>
      <c r="D25" s="1"/>
      <c r="E25" s="321"/>
      <c r="F25" s="322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24">
    <mergeCell ref="C15:D15"/>
    <mergeCell ref="O3:O4"/>
    <mergeCell ref="P3:P4"/>
    <mergeCell ref="B6:D6"/>
    <mergeCell ref="B7:D7"/>
    <mergeCell ref="C8:D8"/>
    <mergeCell ref="C14:D14"/>
    <mergeCell ref="A2:D4"/>
    <mergeCell ref="O2:P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E2:F2"/>
    <mergeCell ref="G2:H2"/>
    <mergeCell ref="I2:J2"/>
    <mergeCell ref="K2:L2"/>
    <mergeCell ref="M2:N2"/>
    <mergeCell ref="N3:N4"/>
  </mergeCells>
  <phoneticPr fontId="1"/>
  <pageMargins left="0.7" right="0.7" top="0.75" bottom="0.75" header="0.3" footer="0.3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Normal="100" zoomScaleSheetLayoutView="100" workbookViewId="0">
      <selection activeCell="E24" sqref="E24"/>
    </sheetView>
  </sheetViews>
  <sheetFormatPr defaultRowHeight="18.75" x14ac:dyDescent="0.4"/>
  <sheetData>
    <row r="1" spans="1:8" x14ac:dyDescent="0.4">
      <c r="A1" t="s">
        <v>234</v>
      </c>
    </row>
    <row r="2" spans="1:8" x14ac:dyDescent="0.4">
      <c r="A2" s="461" t="s">
        <v>28</v>
      </c>
      <c r="B2" s="462"/>
      <c r="C2" s="467" t="s">
        <v>235</v>
      </c>
      <c r="D2" s="468"/>
      <c r="E2" s="469"/>
      <c r="F2" s="467" t="s">
        <v>236</v>
      </c>
      <c r="G2" s="468"/>
      <c r="H2" s="469"/>
    </row>
    <row r="3" spans="1:8" ht="42" x14ac:dyDescent="0.4">
      <c r="A3" s="463"/>
      <c r="B3" s="464"/>
      <c r="C3" s="331" t="s">
        <v>158</v>
      </c>
      <c r="D3" s="332" t="s">
        <v>237</v>
      </c>
      <c r="E3" s="333" t="s">
        <v>238</v>
      </c>
      <c r="F3" s="331" t="s">
        <v>158</v>
      </c>
      <c r="G3" s="332" t="s">
        <v>237</v>
      </c>
      <c r="H3" s="333" t="s">
        <v>238</v>
      </c>
    </row>
    <row r="4" spans="1:8" x14ac:dyDescent="0.4">
      <c r="A4" s="465"/>
      <c r="B4" s="466"/>
      <c r="C4" s="331" t="s">
        <v>161</v>
      </c>
      <c r="D4" s="334" t="s">
        <v>239</v>
      </c>
      <c r="E4" s="335" t="s">
        <v>161</v>
      </c>
      <c r="F4" s="331" t="s">
        <v>161</v>
      </c>
      <c r="G4" s="334" t="s">
        <v>239</v>
      </c>
      <c r="H4" s="335" t="s">
        <v>161</v>
      </c>
    </row>
    <row r="5" spans="1:8" x14ac:dyDescent="0.4">
      <c r="A5" s="470" t="s">
        <v>240</v>
      </c>
      <c r="B5" s="336" t="s">
        <v>46</v>
      </c>
      <c r="C5" s="337">
        <v>237</v>
      </c>
      <c r="D5" s="338">
        <v>1</v>
      </c>
      <c r="E5" s="339">
        <v>70</v>
      </c>
      <c r="F5" s="337">
        <v>32</v>
      </c>
      <c r="G5" s="338">
        <v>0.1</v>
      </c>
      <c r="H5" s="340" t="s">
        <v>241</v>
      </c>
    </row>
    <row r="6" spans="1:8" x14ac:dyDescent="0.4">
      <c r="A6" s="459"/>
      <c r="B6" s="341" t="s">
        <v>59</v>
      </c>
      <c r="C6" s="342">
        <v>353</v>
      </c>
      <c r="D6" s="343">
        <v>1.4</v>
      </c>
      <c r="E6" s="344">
        <v>67</v>
      </c>
      <c r="F6" s="342">
        <v>43</v>
      </c>
      <c r="G6" s="343">
        <v>0.2</v>
      </c>
      <c r="H6" s="345" t="s">
        <v>241</v>
      </c>
    </row>
    <row r="7" spans="1:8" x14ac:dyDescent="0.4">
      <c r="A7" s="459"/>
      <c r="B7" s="341" t="s">
        <v>115</v>
      </c>
      <c r="C7" s="342">
        <v>393</v>
      </c>
      <c r="D7" s="343">
        <v>1.5</v>
      </c>
      <c r="E7" s="344">
        <v>56</v>
      </c>
      <c r="F7" s="342">
        <v>51</v>
      </c>
      <c r="G7" s="343">
        <v>0.2</v>
      </c>
      <c r="H7" s="345" t="s">
        <v>241</v>
      </c>
    </row>
    <row r="8" spans="1:8" x14ac:dyDescent="0.4">
      <c r="A8" s="459"/>
      <c r="B8" s="341" t="s">
        <v>116</v>
      </c>
      <c r="C8" s="342">
        <v>412</v>
      </c>
      <c r="D8" s="343">
        <v>1.5</v>
      </c>
      <c r="E8" s="344">
        <v>69</v>
      </c>
      <c r="F8" s="342">
        <v>41</v>
      </c>
      <c r="G8" s="343">
        <v>0.1</v>
      </c>
      <c r="H8" s="345" t="s">
        <v>242</v>
      </c>
    </row>
    <row r="9" spans="1:8" x14ac:dyDescent="0.4">
      <c r="A9" s="460"/>
      <c r="B9" s="346" t="s">
        <v>53</v>
      </c>
      <c r="C9" s="347">
        <v>328</v>
      </c>
      <c r="D9" s="348">
        <v>1.2</v>
      </c>
      <c r="E9" s="349">
        <v>56</v>
      </c>
      <c r="F9" s="347">
        <v>43</v>
      </c>
      <c r="G9" s="348">
        <v>0.2</v>
      </c>
      <c r="H9" s="345" t="s">
        <v>242</v>
      </c>
    </row>
    <row r="10" spans="1:8" x14ac:dyDescent="0.4">
      <c r="A10" s="458" t="s">
        <v>243</v>
      </c>
      <c r="B10" s="336" t="s">
        <v>244</v>
      </c>
      <c r="C10" s="337">
        <v>116</v>
      </c>
      <c r="D10" s="350"/>
      <c r="E10" s="339">
        <v>-3</v>
      </c>
      <c r="F10" s="351">
        <v>11</v>
      </c>
      <c r="G10" s="350"/>
      <c r="H10" s="352" t="s">
        <v>241</v>
      </c>
    </row>
    <row r="11" spans="1:8" x14ac:dyDescent="0.4">
      <c r="A11" s="459"/>
      <c r="B11" s="341" t="s">
        <v>245</v>
      </c>
      <c r="C11" s="342">
        <v>40</v>
      </c>
      <c r="D11" s="353"/>
      <c r="E11" s="344">
        <v>-11</v>
      </c>
      <c r="F11" s="354">
        <v>8</v>
      </c>
      <c r="G11" s="353"/>
      <c r="H11" s="345" t="s">
        <v>241</v>
      </c>
    </row>
    <row r="12" spans="1:8" x14ac:dyDescent="0.4">
      <c r="A12" s="459"/>
      <c r="B12" s="341" t="s">
        <v>246</v>
      </c>
      <c r="C12" s="342">
        <v>19</v>
      </c>
      <c r="D12" s="353"/>
      <c r="E12" s="344">
        <v>13</v>
      </c>
      <c r="F12" s="354">
        <v>-10</v>
      </c>
      <c r="G12" s="353"/>
      <c r="H12" s="345" t="s">
        <v>242</v>
      </c>
    </row>
    <row r="13" spans="1:8" x14ac:dyDescent="0.4">
      <c r="A13" s="460"/>
      <c r="B13" s="346" t="s">
        <v>247</v>
      </c>
      <c r="C13" s="347">
        <v>-84</v>
      </c>
      <c r="D13" s="355"/>
      <c r="E13" s="349">
        <v>-13</v>
      </c>
      <c r="F13" s="356">
        <v>2</v>
      </c>
      <c r="G13" s="355"/>
      <c r="H13" s="345" t="s">
        <v>242</v>
      </c>
    </row>
    <row r="14" spans="1:8" x14ac:dyDescent="0.4">
      <c r="A14" s="458" t="s">
        <v>248</v>
      </c>
      <c r="B14" s="336" t="s">
        <v>244</v>
      </c>
      <c r="C14" s="357">
        <v>48.9</v>
      </c>
      <c r="D14" s="343"/>
      <c r="E14" s="358">
        <v>-4.5</v>
      </c>
      <c r="F14" s="357">
        <v>34.4</v>
      </c>
      <c r="G14" s="343"/>
      <c r="H14" s="352" t="s">
        <v>241</v>
      </c>
    </row>
    <row r="15" spans="1:8" x14ac:dyDescent="0.4">
      <c r="A15" s="459"/>
      <c r="B15" s="341" t="s">
        <v>245</v>
      </c>
      <c r="C15" s="357">
        <v>11.3</v>
      </c>
      <c r="D15" s="343"/>
      <c r="E15" s="358">
        <v>-16.399999999999999</v>
      </c>
      <c r="F15" s="357">
        <v>18.600000000000001</v>
      </c>
      <c r="G15" s="343"/>
      <c r="H15" s="345" t="s">
        <v>241</v>
      </c>
    </row>
    <row r="16" spans="1:8" x14ac:dyDescent="0.4">
      <c r="A16" s="459"/>
      <c r="B16" s="341" t="s">
        <v>246</v>
      </c>
      <c r="C16" s="357">
        <v>4.8</v>
      </c>
      <c r="D16" s="343"/>
      <c r="E16" s="358">
        <v>23.2</v>
      </c>
      <c r="F16" s="357">
        <v>-19.600000000000001</v>
      </c>
      <c r="G16" s="343"/>
      <c r="H16" s="345" t="s">
        <v>242</v>
      </c>
    </row>
    <row r="17" spans="1:8" x14ac:dyDescent="0.4">
      <c r="A17" s="460"/>
      <c r="B17" s="346" t="s">
        <v>247</v>
      </c>
      <c r="C17" s="359">
        <v>-20.399999999999999</v>
      </c>
      <c r="D17" s="360"/>
      <c r="E17" s="361">
        <v>-18.8</v>
      </c>
      <c r="F17" s="359">
        <v>4.9000000000000004</v>
      </c>
      <c r="G17" s="360"/>
      <c r="H17" s="362" t="s">
        <v>242</v>
      </c>
    </row>
    <row r="18" spans="1:8" x14ac:dyDescent="0.4">
      <c r="A18" t="s">
        <v>249</v>
      </c>
    </row>
  </sheetData>
  <mergeCells count="6">
    <mergeCell ref="A14:A17"/>
    <mergeCell ref="A2:B4"/>
    <mergeCell ref="C2:E2"/>
    <mergeCell ref="F2:H2"/>
    <mergeCell ref="A5:A9"/>
    <mergeCell ref="A10:A13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A2" sqref="A2:A5"/>
    </sheetView>
  </sheetViews>
  <sheetFormatPr defaultRowHeight="18.75" x14ac:dyDescent="0.4"/>
  <cols>
    <col min="1" max="1" width="7.875" customWidth="1"/>
    <col min="3" max="3" width="10.125" customWidth="1"/>
    <col min="4" max="4" width="9.625" customWidth="1"/>
    <col min="5" max="5" width="9.75" customWidth="1"/>
  </cols>
  <sheetData>
    <row r="1" spans="1:10" x14ac:dyDescent="0.4">
      <c r="A1" s="6" t="s">
        <v>56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4">
      <c r="A2" s="372" t="s">
        <v>28</v>
      </c>
      <c r="B2" s="373" t="s">
        <v>29</v>
      </c>
      <c r="C2" s="374" t="s">
        <v>30</v>
      </c>
      <c r="D2" s="370" t="s">
        <v>31</v>
      </c>
      <c r="E2" s="372"/>
      <c r="F2" s="374"/>
      <c r="G2" s="367" t="s">
        <v>32</v>
      </c>
      <c r="H2" s="369" t="s">
        <v>33</v>
      </c>
      <c r="I2" s="367" t="s">
        <v>34</v>
      </c>
      <c r="J2" s="370" t="s">
        <v>35</v>
      </c>
    </row>
    <row r="3" spans="1:10" x14ac:dyDescent="0.4">
      <c r="A3" s="372"/>
      <c r="B3" s="374"/>
      <c r="C3" s="374"/>
      <c r="D3" s="371"/>
      <c r="E3" s="367" t="s">
        <v>36</v>
      </c>
      <c r="F3" s="367" t="s">
        <v>37</v>
      </c>
      <c r="G3" s="368"/>
      <c r="H3" s="369"/>
      <c r="I3" s="368"/>
      <c r="J3" s="371"/>
    </row>
    <row r="4" spans="1:10" x14ac:dyDescent="0.4">
      <c r="A4" s="372"/>
      <c r="B4" s="374"/>
      <c r="C4" s="374"/>
      <c r="D4" s="371"/>
      <c r="E4" s="368"/>
      <c r="F4" s="368"/>
      <c r="G4" s="368"/>
      <c r="H4" s="369"/>
      <c r="I4" s="368"/>
      <c r="J4" s="371"/>
    </row>
    <row r="5" spans="1:10" x14ac:dyDescent="0.4">
      <c r="A5" s="372"/>
      <c r="B5" s="374"/>
      <c r="C5" s="374"/>
      <c r="D5" s="10" t="s">
        <v>38</v>
      </c>
      <c r="E5" s="11" t="s">
        <v>39</v>
      </c>
      <c r="F5" s="11" t="s">
        <v>40</v>
      </c>
      <c r="G5" s="12" t="s">
        <v>41</v>
      </c>
      <c r="H5" s="369"/>
      <c r="I5" s="11" t="s">
        <v>42</v>
      </c>
      <c r="J5" s="10" t="s">
        <v>43</v>
      </c>
    </row>
    <row r="6" spans="1:10" x14ac:dyDescent="0.4">
      <c r="A6" s="13"/>
      <c r="B6" s="14"/>
      <c r="C6" s="15" t="s">
        <v>44</v>
      </c>
      <c r="D6" s="15" t="s">
        <v>44</v>
      </c>
      <c r="E6" s="15" t="s">
        <v>44</v>
      </c>
      <c r="F6" s="15" t="s">
        <v>44</v>
      </c>
      <c r="G6" s="15" t="s">
        <v>44</v>
      </c>
      <c r="H6" s="16" t="s">
        <v>44</v>
      </c>
      <c r="I6" s="17" t="s">
        <v>45</v>
      </c>
      <c r="J6" s="17" t="s">
        <v>45</v>
      </c>
    </row>
    <row r="7" spans="1:10" x14ac:dyDescent="0.4">
      <c r="A7" s="18" t="s">
        <v>46</v>
      </c>
      <c r="B7" s="19" t="s">
        <v>47</v>
      </c>
      <c r="C7" s="20">
        <v>71262</v>
      </c>
      <c r="D7" s="20">
        <v>48335</v>
      </c>
      <c r="E7" s="20">
        <v>46693</v>
      </c>
      <c r="F7" s="20">
        <v>1642</v>
      </c>
      <c r="G7" s="20">
        <v>22849</v>
      </c>
      <c r="H7" s="21">
        <v>78</v>
      </c>
      <c r="I7" s="22">
        <f>+D7/(C7-H7)*100</f>
        <v>67.901494717914133</v>
      </c>
      <c r="J7" s="22">
        <f>+F7/D7*100</f>
        <v>3.3971242370952726</v>
      </c>
    </row>
    <row r="8" spans="1:10" x14ac:dyDescent="0.4">
      <c r="A8" s="23"/>
      <c r="B8" s="19" t="s">
        <v>48</v>
      </c>
      <c r="C8" s="20">
        <v>34547</v>
      </c>
      <c r="D8" s="20">
        <v>27440</v>
      </c>
      <c r="E8" s="20">
        <v>26377</v>
      </c>
      <c r="F8" s="20">
        <v>1063</v>
      </c>
      <c r="G8" s="20">
        <v>7059</v>
      </c>
      <c r="H8" s="21">
        <v>48</v>
      </c>
      <c r="I8" s="22">
        <f t="shared" ref="I8:I21" si="0">+D8/(C8-H8)*100</f>
        <v>79.538537348908662</v>
      </c>
      <c r="J8" s="22">
        <f t="shared" ref="J8:J21" si="1">+F8/D8*100</f>
        <v>3.8739067055393588</v>
      </c>
    </row>
    <row r="9" spans="1:10" x14ac:dyDescent="0.4">
      <c r="A9" s="24"/>
      <c r="B9" s="11" t="s">
        <v>49</v>
      </c>
      <c r="C9" s="25">
        <v>36715</v>
      </c>
      <c r="D9" s="25">
        <v>20895</v>
      </c>
      <c r="E9" s="25">
        <v>20316</v>
      </c>
      <c r="F9" s="25">
        <v>579</v>
      </c>
      <c r="G9" s="25">
        <v>15790</v>
      </c>
      <c r="H9" s="26">
        <v>30</v>
      </c>
      <c r="I9" s="27">
        <f t="shared" si="0"/>
        <v>56.957884694016627</v>
      </c>
      <c r="J9" s="27">
        <f t="shared" si="1"/>
        <v>2.7709978463747307</v>
      </c>
    </row>
    <row r="10" spans="1:10" x14ac:dyDescent="0.4">
      <c r="A10" s="18" t="s">
        <v>50</v>
      </c>
      <c r="B10" s="19" t="s">
        <v>47</v>
      </c>
      <c r="C10" s="28">
        <v>71272</v>
      </c>
      <c r="D10" s="28">
        <v>47325</v>
      </c>
      <c r="E10" s="28">
        <v>45283</v>
      </c>
      <c r="F10" s="28">
        <v>2042</v>
      </c>
      <c r="G10" s="28">
        <v>23685</v>
      </c>
      <c r="H10" s="29">
        <f>+C10-D10-G10</f>
        <v>262</v>
      </c>
      <c r="I10" s="22">
        <f t="shared" si="0"/>
        <v>66.645542881284328</v>
      </c>
      <c r="J10" s="22">
        <f t="shared" si="1"/>
        <v>4.3148441627047012</v>
      </c>
    </row>
    <row r="11" spans="1:10" x14ac:dyDescent="0.4">
      <c r="A11" s="18"/>
      <c r="B11" s="19" t="s">
        <v>48</v>
      </c>
      <c r="C11" s="28">
        <v>34373</v>
      </c>
      <c r="D11" s="28">
        <v>26753</v>
      </c>
      <c r="E11" s="28">
        <v>25434</v>
      </c>
      <c r="F11" s="28">
        <v>1319</v>
      </c>
      <c r="G11" s="28">
        <v>7442</v>
      </c>
      <c r="H11" s="29">
        <f>+C11-D11-G11</f>
        <v>178</v>
      </c>
      <c r="I11" s="22">
        <f t="shared" si="0"/>
        <v>78.236584295949697</v>
      </c>
      <c r="J11" s="22">
        <f t="shared" si="1"/>
        <v>4.9302881919784696</v>
      </c>
    </row>
    <row r="12" spans="1:10" x14ac:dyDescent="0.4">
      <c r="A12" s="30"/>
      <c r="B12" s="11" t="s">
        <v>49</v>
      </c>
      <c r="C12" s="31">
        <v>36899</v>
      </c>
      <c r="D12" s="31">
        <v>20572</v>
      </c>
      <c r="E12" s="31">
        <v>19849</v>
      </c>
      <c r="F12" s="31">
        <v>723</v>
      </c>
      <c r="G12" s="31">
        <v>16243</v>
      </c>
      <c r="H12" s="32">
        <f>+C12-D12-G12</f>
        <v>84</v>
      </c>
      <c r="I12" s="27">
        <f t="shared" si="0"/>
        <v>55.879396984924625</v>
      </c>
      <c r="J12" s="27">
        <f t="shared" si="1"/>
        <v>3.5144857087303132</v>
      </c>
    </row>
    <row r="13" spans="1:10" x14ac:dyDescent="0.4">
      <c r="A13" s="18" t="s">
        <v>51</v>
      </c>
      <c r="B13" s="19" t="s">
        <v>47</v>
      </c>
      <c r="C13" s="28">
        <v>70815</v>
      </c>
      <c r="D13" s="28">
        <v>45184</v>
      </c>
      <c r="E13" s="28">
        <v>42592</v>
      </c>
      <c r="F13" s="28">
        <v>2592</v>
      </c>
      <c r="G13" s="28">
        <v>24614</v>
      </c>
      <c r="H13" s="29">
        <v>1017</v>
      </c>
      <c r="I13" s="22">
        <f>+D13/(C13-H13)*100</f>
        <v>64.735379237227434</v>
      </c>
      <c r="J13" s="22">
        <f t="shared" si="1"/>
        <v>5.736543909348442</v>
      </c>
    </row>
    <row r="14" spans="1:10" x14ac:dyDescent="0.4">
      <c r="A14" s="18"/>
      <c r="B14" s="19" t="s">
        <v>48</v>
      </c>
      <c r="C14" s="28">
        <v>34172</v>
      </c>
      <c r="D14" s="28">
        <v>25547</v>
      </c>
      <c r="E14" s="28">
        <v>23733</v>
      </c>
      <c r="F14" s="28">
        <v>1814</v>
      </c>
      <c r="G14" s="28">
        <v>8042</v>
      </c>
      <c r="H14" s="29">
        <v>583</v>
      </c>
      <c r="I14" s="22">
        <f t="shared" si="0"/>
        <v>76.057637917175271</v>
      </c>
      <c r="J14" s="22">
        <f t="shared" si="1"/>
        <v>7.1006380396915496</v>
      </c>
    </row>
    <row r="15" spans="1:10" x14ac:dyDescent="0.4">
      <c r="A15" s="30"/>
      <c r="B15" s="11" t="s">
        <v>49</v>
      </c>
      <c r="C15" s="31">
        <v>36643</v>
      </c>
      <c r="D15" s="31">
        <v>19637</v>
      </c>
      <c r="E15" s="31">
        <v>18859</v>
      </c>
      <c r="F15" s="31">
        <v>778</v>
      </c>
      <c r="G15" s="31">
        <v>16572</v>
      </c>
      <c r="H15" s="32">
        <v>434</v>
      </c>
      <c r="I15" s="27">
        <f t="shared" si="0"/>
        <v>54.232373166892209</v>
      </c>
      <c r="J15" s="27">
        <f t="shared" si="1"/>
        <v>3.9619086418495693</v>
      </c>
    </row>
    <row r="16" spans="1:10" x14ac:dyDescent="0.4">
      <c r="A16" s="33" t="s">
        <v>52</v>
      </c>
      <c r="B16" s="34" t="s">
        <v>47</v>
      </c>
      <c r="C16" s="28">
        <v>69707</v>
      </c>
      <c r="D16" s="28">
        <v>44532</v>
      </c>
      <c r="E16" s="28">
        <v>43047</v>
      </c>
      <c r="F16" s="28">
        <v>1485</v>
      </c>
      <c r="G16" s="28">
        <v>24216</v>
      </c>
      <c r="H16" s="29">
        <v>959</v>
      </c>
      <c r="I16" s="22">
        <f t="shared" si="0"/>
        <v>64.775702565892828</v>
      </c>
      <c r="J16" s="22">
        <f t="shared" si="1"/>
        <v>3.3346806790622479</v>
      </c>
    </row>
    <row r="17" spans="1:10" x14ac:dyDescent="0.4">
      <c r="A17" s="33"/>
      <c r="B17" s="34" t="s">
        <v>48</v>
      </c>
      <c r="C17" s="28">
        <v>33662</v>
      </c>
      <c r="D17" s="28">
        <v>24635</v>
      </c>
      <c r="E17" s="28">
        <v>23648</v>
      </c>
      <c r="F17" s="28">
        <v>987</v>
      </c>
      <c r="G17" s="28">
        <v>8485</v>
      </c>
      <c r="H17" s="29">
        <v>542</v>
      </c>
      <c r="I17" s="22">
        <f t="shared" si="0"/>
        <v>74.38103864734299</v>
      </c>
      <c r="J17" s="22">
        <f t="shared" si="1"/>
        <v>4.0064948244367775</v>
      </c>
    </row>
    <row r="18" spans="1:10" x14ac:dyDescent="0.4">
      <c r="A18" s="35"/>
      <c r="B18" s="36" t="s">
        <v>49</v>
      </c>
      <c r="C18" s="31">
        <v>36045</v>
      </c>
      <c r="D18" s="31">
        <v>19897</v>
      </c>
      <c r="E18" s="31">
        <v>19399</v>
      </c>
      <c r="F18" s="31">
        <v>498</v>
      </c>
      <c r="G18" s="31">
        <v>15731</v>
      </c>
      <c r="H18" s="32">
        <v>417</v>
      </c>
      <c r="I18" s="27">
        <f t="shared" si="0"/>
        <v>55.846525204895023</v>
      </c>
      <c r="J18" s="27">
        <f t="shared" si="1"/>
        <v>2.5028898828969193</v>
      </c>
    </row>
    <row r="19" spans="1:10" x14ac:dyDescent="0.4">
      <c r="A19" s="37" t="s">
        <v>53</v>
      </c>
      <c r="B19" s="38" t="s">
        <v>47</v>
      </c>
      <c r="C19" s="39">
        <v>67857</v>
      </c>
      <c r="D19" s="39">
        <v>42853</v>
      </c>
      <c r="E19" s="39">
        <v>41335</v>
      </c>
      <c r="F19" s="39">
        <v>1518</v>
      </c>
      <c r="G19" s="39">
        <v>23199</v>
      </c>
      <c r="H19" s="40">
        <v>1805</v>
      </c>
      <c r="I19" s="41">
        <f t="shared" si="0"/>
        <v>64.877672137104099</v>
      </c>
      <c r="J19" s="41">
        <f t="shared" si="1"/>
        <v>3.5423424264345553</v>
      </c>
    </row>
    <row r="20" spans="1:10" x14ac:dyDescent="0.4">
      <c r="A20" s="37"/>
      <c r="B20" s="38" t="s">
        <v>48</v>
      </c>
      <c r="C20" s="39">
        <v>32818</v>
      </c>
      <c r="D20" s="39">
        <v>23470</v>
      </c>
      <c r="E20" s="39">
        <v>22518</v>
      </c>
      <c r="F20" s="39">
        <v>952</v>
      </c>
      <c r="G20" s="39">
        <v>8353</v>
      </c>
      <c r="H20" s="40">
        <v>995</v>
      </c>
      <c r="I20" s="41">
        <f t="shared" si="0"/>
        <v>73.751689029946903</v>
      </c>
      <c r="J20" s="41">
        <f t="shared" si="1"/>
        <v>4.0562420110779724</v>
      </c>
    </row>
    <row r="21" spans="1:10" x14ac:dyDescent="0.4">
      <c r="A21" s="42"/>
      <c r="B21" s="43" t="s">
        <v>49</v>
      </c>
      <c r="C21" s="44">
        <v>35039</v>
      </c>
      <c r="D21" s="44">
        <v>19383</v>
      </c>
      <c r="E21" s="44">
        <v>18817</v>
      </c>
      <c r="F21" s="44">
        <v>566</v>
      </c>
      <c r="G21" s="44">
        <v>14846</v>
      </c>
      <c r="H21" s="45">
        <v>810</v>
      </c>
      <c r="I21" s="46">
        <f t="shared" si="0"/>
        <v>56.627421192556014</v>
      </c>
      <c r="J21" s="46">
        <f t="shared" si="1"/>
        <v>2.9200846102254556</v>
      </c>
    </row>
    <row r="22" spans="1:10" x14ac:dyDescent="0.4">
      <c r="A22" s="47" t="s">
        <v>54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4">
      <c r="A23" s="47" t="s">
        <v>55</v>
      </c>
      <c r="B23" s="7"/>
      <c r="C23" s="7"/>
      <c r="D23" s="7"/>
      <c r="E23" s="7"/>
      <c r="F23" s="7"/>
      <c r="G23" s="7"/>
      <c r="H23" s="7"/>
      <c r="I23" s="7"/>
      <c r="J23" s="7"/>
    </row>
  </sheetData>
  <mergeCells count="11">
    <mergeCell ref="A2:A5"/>
    <mergeCell ref="B2:B5"/>
    <mergeCell ref="C2:C5"/>
    <mergeCell ref="D2:D4"/>
    <mergeCell ref="E2:F2"/>
    <mergeCell ref="G2:G4"/>
    <mergeCell ref="H2:H5"/>
    <mergeCell ref="I2:I4"/>
    <mergeCell ref="J2:J4"/>
    <mergeCell ref="E3:E4"/>
    <mergeCell ref="F3:F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00" zoomScaleSheetLayoutView="100" workbookViewId="0">
      <selection activeCell="A2" sqref="A2:D3"/>
    </sheetView>
  </sheetViews>
  <sheetFormatPr defaultRowHeight="18.75" x14ac:dyDescent="0.4"/>
  <cols>
    <col min="1" max="1" width="4.625" customWidth="1"/>
    <col min="2" max="2" width="2.875" customWidth="1"/>
    <col min="3" max="3" width="2.625" customWidth="1"/>
    <col min="4" max="4" width="24.125" customWidth="1"/>
  </cols>
  <sheetData>
    <row r="1" spans="1:12" x14ac:dyDescent="0.4">
      <c r="A1" s="48" t="s">
        <v>57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4">
      <c r="A2" s="379" t="s">
        <v>58</v>
      </c>
      <c r="B2" s="380"/>
      <c r="C2" s="380"/>
      <c r="D2" s="380"/>
      <c r="E2" s="381" t="s">
        <v>59</v>
      </c>
      <c r="F2" s="382"/>
      <c r="G2" s="381" t="s">
        <v>51</v>
      </c>
      <c r="H2" s="382"/>
      <c r="I2" s="375" t="s">
        <v>52</v>
      </c>
      <c r="J2" s="375"/>
      <c r="K2" s="376" t="s">
        <v>53</v>
      </c>
      <c r="L2" s="376"/>
    </row>
    <row r="3" spans="1:12" x14ac:dyDescent="0.4">
      <c r="A3" s="379"/>
      <c r="B3" s="380"/>
      <c r="C3" s="380"/>
      <c r="D3" s="380"/>
      <c r="E3" s="10"/>
      <c r="F3" s="50" t="s">
        <v>60</v>
      </c>
      <c r="G3" s="10"/>
      <c r="H3" s="50" t="s">
        <v>60</v>
      </c>
      <c r="I3" s="10"/>
      <c r="J3" s="50" t="s">
        <v>60</v>
      </c>
      <c r="K3" s="51"/>
      <c r="L3" s="52" t="s">
        <v>60</v>
      </c>
    </row>
    <row r="4" spans="1:12" x14ac:dyDescent="0.4">
      <c r="A4" s="53"/>
      <c r="B4" s="53"/>
      <c r="C4" s="54"/>
      <c r="D4" s="55"/>
      <c r="E4" s="56" t="s">
        <v>44</v>
      </c>
      <c r="F4" s="57" t="s">
        <v>45</v>
      </c>
      <c r="G4" s="56" t="s">
        <v>44</v>
      </c>
      <c r="H4" s="57" t="s">
        <v>61</v>
      </c>
      <c r="I4" s="58" t="s">
        <v>44</v>
      </c>
      <c r="J4" s="59" t="s">
        <v>61</v>
      </c>
      <c r="K4" s="60" t="s">
        <v>44</v>
      </c>
      <c r="L4" s="61" t="s">
        <v>61</v>
      </c>
    </row>
    <row r="5" spans="1:12" x14ac:dyDescent="0.4">
      <c r="A5" s="62" t="s">
        <v>62</v>
      </c>
      <c r="B5" s="62"/>
      <c r="C5" s="49"/>
      <c r="D5" s="23"/>
      <c r="E5" s="63">
        <v>45283</v>
      </c>
      <c r="F5" s="64">
        <f>+F6+F12+F15</f>
        <v>100</v>
      </c>
      <c r="G5" s="65">
        <v>42592</v>
      </c>
      <c r="H5" s="66">
        <f>+H6+H12+H15</f>
        <v>100</v>
      </c>
      <c r="I5" s="65">
        <v>43047</v>
      </c>
      <c r="J5" s="64">
        <f>+J6+J12+J15</f>
        <v>99.999999999999986</v>
      </c>
      <c r="K5" s="67">
        <v>41335</v>
      </c>
      <c r="L5" s="68">
        <f>+L6+L12+L15</f>
        <v>100</v>
      </c>
    </row>
    <row r="6" spans="1:12" x14ac:dyDescent="0.4">
      <c r="A6" s="69"/>
      <c r="B6" s="69" t="s">
        <v>63</v>
      </c>
      <c r="C6" s="49"/>
      <c r="D6" s="23"/>
      <c r="E6" s="63">
        <v>35928</v>
      </c>
      <c r="F6" s="64">
        <f>+E6/($E$7+$E$11+$E$13+$E$14+$E$15)*100</f>
        <v>79.346289752650179</v>
      </c>
      <c r="G6" s="63">
        <f>+G7+G11</f>
        <v>34827</v>
      </c>
      <c r="H6" s="70">
        <f>+G6/($G$7+$G$11+$G$13+$G$14+$G$15)*100</f>
        <v>82.503020396560302</v>
      </c>
      <c r="I6" s="63">
        <v>35786</v>
      </c>
      <c r="J6" s="71">
        <f t="shared" ref="J6:J11" si="0">+I6/($I$7+$I$11+$I$13+$I$14+$I$15)*100</f>
        <v>83.857059168131215</v>
      </c>
      <c r="K6" s="72">
        <v>35008</v>
      </c>
      <c r="L6" s="73">
        <f>+K6/(K7+K11+K13+K14+K15)*100</f>
        <v>85.711487611399477</v>
      </c>
    </row>
    <row r="7" spans="1:12" x14ac:dyDescent="0.4">
      <c r="A7" s="49"/>
      <c r="B7" s="49"/>
      <c r="C7" s="377" t="s">
        <v>64</v>
      </c>
      <c r="D7" s="378"/>
      <c r="E7" s="63">
        <v>32688</v>
      </c>
      <c r="F7" s="64">
        <f>+E7/($E$7+$E$11+$E$13+$E$14+$E$15)*100</f>
        <v>72.190812720848058</v>
      </c>
      <c r="G7" s="65">
        <v>31805</v>
      </c>
      <c r="H7" s="70">
        <f t="shared" ref="H7:H15" si="1">+G7/($G$7+$G$11+$G$13+$G$14+$G$15)*100</f>
        <v>75.344088314026479</v>
      </c>
      <c r="I7" s="65">
        <v>32997</v>
      </c>
      <c r="J7" s="71">
        <f t="shared" si="0"/>
        <v>77.321616871704748</v>
      </c>
      <c r="K7" s="67">
        <v>32117</v>
      </c>
      <c r="L7" s="73">
        <f>+K7/(K7+K11+K13+K14+K15)*100</f>
        <v>78.633336597786695</v>
      </c>
    </row>
    <row r="8" spans="1:12" x14ac:dyDescent="0.4">
      <c r="A8" s="49"/>
      <c r="B8" s="49"/>
      <c r="C8" s="74"/>
      <c r="D8" s="75" t="s">
        <v>76</v>
      </c>
      <c r="E8" s="76" t="s">
        <v>74</v>
      </c>
      <c r="F8" s="77" t="s">
        <v>74</v>
      </c>
      <c r="G8" s="65">
        <v>23113</v>
      </c>
      <c r="H8" s="70">
        <f t="shared" si="1"/>
        <v>54.753275057446757</v>
      </c>
      <c r="I8" s="65">
        <v>23588</v>
      </c>
      <c r="J8" s="71">
        <f t="shared" si="0"/>
        <v>55.273579379027538</v>
      </c>
      <c r="K8" s="67">
        <v>23112</v>
      </c>
      <c r="L8" s="73">
        <f>+K8/(K7+K11+K13+K14+K15)*100</f>
        <v>56.586034668494754</v>
      </c>
    </row>
    <row r="9" spans="1:12" ht="26.25" customHeight="1" x14ac:dyDescent="0.4">
      <c r="A9" s="49"/>
      <c r="B9" s="49"/>
      <c r="C9" s="74"/>
      <c r="D9" s="75" t="s">
        <v>77</v>
      </c>
      <c r="E9" s="76" t="s">
        <v>74</v>
      </c>
      <c r="F9" s="77" t="s">
        <v>74</v>
      </c>
      <c r="G9" s="65">
        <v>646</v>
      </c>
      <c r="H9" s="70">
        <f t="shared" si="1"/>
        <v>1.5303342572193399</v>
      </c>
      <c r="I9" s="65">
        <v>753</v>
      </c>
      <c r="J9" s="71">
        <f t="shared" si="0"/>
        <v>1.7644991212653778</v>
      </c>
      <c r="K9" s="67">
        <v>761</v>
      </c>
      <c r="L9" s="73">
        <f>+K9/(K7+K11+K13+K14+K15)*100</f>
        <v>1.8631867593771425</v>
      </c>
    </row>
    <row r="10" spans="1:12" ht="22.5" customHeight="1" x14ac:dyDescent="0.4">
      <c r="A10" s="49"/>
      <c r="B10" s="49"/>
      <c r="C10" s="74"/>
      <c r="D10" s="75" t="s">
        <v>78</v>
      </c>
      <c r="E10" s="76" t="s">
        <v>74</v>
      </c>
      <c r="F10" s="77" t="s">
        <v>74</v>
      </c>
      <c r="G10" s="65">
        <v>8046</v>
      </c>
      <c r="H10" s="70">
        <f t="shared" si="1"/>
        <v>19.060478999360384</v>
      </c>
      <c r="I10" s="65">
        <v>8656</v>
      </c>
      <c r="J10" s="71">
        <f t="shared" si="0"/>
        <v>20.283538371411833</v>
      </c>
      <c r="K10" s="67">
        <v>8244</v>
      </c>
      <c r="L10" s="73">
        <f>+K10/($I$7+$I$11+$I$13+$I$14+$I$15)*100</f>
        <v>19.31810193321617</v>
      </c>
    </row>
    <row r="11" spans="1:12" x14ac:dyDescent="0.4">
      <c r="A11" s="49"/>
      <c r="B11" s="49"/>
      <c r="C11" s="377" t="s">
        <v>66</v>
      </c>
      <c r="D11" s="378"/>
      <c r="E11" s="63">
        <v>3240</v>
      </c>
      <c r="F11" s="64">
        <f>+E11/($E$7+$E$11+$E$13+$E$14+$E$15)*100</f>
        <v>7.1554770318021195</v>
      </c>
      <c r="G11" s="65">
        <v>3022</v>
      </c>
      <c r="H11" s="70">
        <f t="shared" si="1"/>
        <v>7.1589320825338172</v>
      </c>
      <c r="I11" s="65">
        <v>2789</v>
      </c>
      <c r="J11" s="71">
        <f t="shared" si="0"/>
        <v>6.5354422964264787</v>
      </c>
      <c r="K11" s="67">
        <v>2891</v>
      </c>
      <c r="L11" s="73">
        <f>+K11/(K7+K11+K13+K14+K15)*100</f>
        <v>7.0781510136127714</v>
      </c>
    </row>
    <row r="12" spans="1:12" x14ac:dyDescent="0.4">
      <c r="A12" s="49"/>
      <c r="B12" s="49" t="s">
        <v>67</v>
      </c>
      <c r="C12" s="78"/>
      <c r="D12" s="75"/>
      <c r="E12" s="63">
        <v>5970</v>
      </c>
      <c r="F12" s="64">
        <f>+E12/($E$7+$E$11+$E$13+$E$14+$E$15)*100</f>
        <v>13.184628975265017</v>
      </c>
      <c r="G12" s="65">
        <f>+G13+G14</f>
        <v>4820</v>
      </c>
      <c r="H12" s="70">
        <f t="shared" si="1"/>
        <v>11.418283467178357</v>
      </c>
      <c r="I12" s="65">
        <v>4611</v>
      </c>
      <c r="J12" s="71">
        <f>+I12/($I$7+$I$11+$I$13+$I$14+$I$15)*100</f>
        <v>10.804920913884008</v>
      </c>
      <c r="K12" s="67">
        <v>4001</v>
      </c>
      <c r="L12" s="73">
        <f>+K12/(K7+K11+K13+K14+K15)*100</f>
        <v>9.7958084418764084</v>
      </c>
    </row>
    <row r="13" spans="1:12" x14ac:dyDescent="0.4">
      <c r="A13" s="49"/>
      <c r="B13" s="49"/>
      <c r="C13" s="377" t="s">
        <v>68</v>
      </c>
      <c r="D13" s="378"/>
      <c r="E13" s="63">
        <v>1255</v>
      </c>
      <c r="F13" s="64">
        <f>+E13/($E$7+$E$11+$E$13+$E$14+$E$15)*100</f>
        <v>2.7716431095406358</v>
      </c>
      <c r="G13" s="65">
        <v>1076</v>
      </c>
      <c r="H13" s="70">
        <f t="shared" si="1"/>
        <v>2.5489778030464549</v>
      </c>
      <c r="I13" s="65">
        <v>910</v>
      </c>
      <c r="J13" s="71">
        <f>+I13/($I$7+$I$11+$I$13+$I$14+$I$15)*100</f>
        <v>2.1323960164030464</v>
      </c>
      <c r="K13" s="67">
        <v>837</v>
      </c>
      <c r="L13" s="73">
        <f>+K13/(K7+K11+K13+K14+K15)*100</f>
        <v>2.0492606013123105</v>
      </c>
    </row>
    <row r="14" spans="1:12" x14ac:dyDescent="0.4">
      <c r="A14" s="49"/>
      <c r="B14" s="49"/>
      <c r="C14" s="377" t="s">
        <v>69</v>
      </c>
      <c r="D14" s="378"/>
      <c r="E14" s="63">
        <v>4715</v>
      </c>
      <c r="F14" s="64">
        <f>+E14/($E$7+$E$11+$E$13+$E$14+$E$15)*100</f>
        <v>10.412985865724382</v>
      </c>
      <c r="G14" s="65">
        <v>3744</v>
      </c>
      <c r="H14" s="70">
        <f t="shared" si="1"/>
        <v>8.8693056641319021</v>
      </c>
      <c r="I14" s="65">
        <v>3701</v>
      </c>
      <c r="J14" s="71">
        <f>+I14/($I$7+$I$11+$I$13+$I$14+$I$15)*100</f>
        <v>8.6725248974809617</v>
      </c>
      <c r="K14" s="67">
        <v>3164</v>
      </c>
      <c r="L14" s="73">
        <f>+K14/(K7+K11+K13+K14+K15)*100</f>
        <v>7.7465478405640971</v>
      </c>
    </row>
    <row r="15" spans="1:12" x14ac:dyDescent="0.4">
      <c r="A15" s="79"/>
      <c r="B15" s="80" t="s">
        <v>70</v>
      </c>
      <c r="C15" s="79"/>
      <c r="D15" s="81"/>
      <c r="E15" s="82">
        <v>3382</v>
      </c>
      <c r="F15" s="83">
        <f>+E15/($E$7+$E$11+$E$13+$E$14+$E$15)*100</f>
        <v>7.4690812720848054</v>
      </c>
      <c r="G15" s="84">
        <v>2566</v>
      </c>
      <c r="H15" s="85">
        <f t="shared" si="1"/>
        <v>6.0786961362613408</v>
      </c>
      <c r="I15" s="84">
        <v>2278</v>
      </c>
      <c r="J15" s="85">
        <f>+I15/($I$7+$I$11+$I$13+$I$14+$I$15)*100</f>
        <v>5.3380199179847692</v>
      </c>
      <c r="K15" s="86">
        <v>1835</v>
      </c>
      <c r="L15" s="87">
        <f>+K15/(K7+K11+K13+K14+K15)*100</f>
        <v>4.492703946724121</v>
      </c>
    </row>
    <row r="16" spans="1:12" x14ac:dyDescent="0.4">
      <c r="A16" s="49" t="s">
        <v>71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x14ac:dyDescent="0.4">
      <c r="A17" s="7" t="s">
        <v>75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x14ac:dyDescent="0.4">
      <c r="A18" s="47" t="s">
        <v>72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 x14ac:dyDescent="0.4">
      <c r="A19" s="49" t="s">
        <v>73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9">
    <mergeCell ref="C14:D14"/>
    <mergeCell ref="A2:D3"/>
    <mergeCell ref="E2:F2"/>
    <mergeCell ref="G2:H2"/>
    <mergeCell ref="I2:J2"/>
    <mergeCell ref="K2:L2"/>
    <mergeCell ref="C7:D7"/>
    <mergeCell ref="C11:D11"/>
    <mergeCell ref="C13:D13"/>
  </mergeCells>
  <phoneticPr fontId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BreakPreview" zoomScaleNormal="100" zoomScaleSheetLayoutView="100" workbookViewId="0"/>
  </sheetViews>
  <sheetFormatPr defaultRowHeight="18.75" x14ac:dyDescent="0.4"/>
  <cols>
    <col min="1" max="1" width="6.75" customWidth="1"/>
    <col min="2" max="2" width="19.5" customWidth="1"/>
  </cols>
  <sheetData>
    <row r="1" spans="1:8" x14ac:dyDescent="0.4">
      <c r="A1" s="48" t="s">
        <v>79</v>
      </c>
      <c r="B1" s="49"/>
      <c r="C1" s="49"/>
      <c r="D1" s="49"/>
      <c r="E1" s="49"/>
    </row>
    <row r="2" spans="1:8" x14ac:dyDescent="0.4">
      <c r="A2" s="379" t="s">
        <v>80</v>
      </c>
      <c r="B2" s="380"/>
      <c r="C2" s="375" t="s">
        <v>81</v>
      </c>
      <c r="D2" s="375"/>
      <c r="E2" s="375"/>
      <c r="F2" s="375" t="s">
        <v>60</v>
      </c>
      <c r="G2" s="375"/>
      <c r="H2" s="383"/>
    </row>
    <row r="3" spans="1:8" x14ac:dyDescent="0.4">
      <c r="A3" s="379"/>
      <c r="B3" s="380"/>
      <c r="C3" s="8" t="s">
        <v>47</v>
      </c>
      <c r="D3" s="8" t="s">
        <v>48</v>
      </c>
      <c r="E3" s="8" t="s">
        <v>49</v>
      </c>
      <c r="F3" s="8" t="s">
        <v>47</v>
      </c>
      <c r="G3" s="8" t="s">
        <v>48</v>
      </c>
      <c r="H3" s="88" t="s">
        <v>49</v>
      </c>
    </row>
    <row r="4" spans="1:8" x14ac:dyDescent="0.4">
      <c r="A4" s="54"/>
      <c r="B4" s="55"/>
      <c r="C4" s="89" t="s">
        <v>44</v>
      </c>
      <c r="D4" s="90" t="s">
        <v>82</v>
      </c>
      <c r="E4" s="90" t="s">
        <v>82</v>
      </c>
      <c r="F4" s="90" t="s">
        <v>45</v>
      </c>
      <c r="G4" s="90" t="s">
        <v>61</v>
      </c>
      <c r="H4" s="91" t="s">
        <v>83</v>
      </c>
    </row>
    <row r="5" spans="1:8" x14ac:dyDescent="0.4">
      <c r="A5" s="377" t="s">
        <v>64</v>
      </c>
      <c r="B5" s="378"/>
      <c r="C5" s="92">
        <v>32117</v>
      </c>
      <c r="D5" s="93">
        <v>16620</v>
      </c>
      <c r="E5" s="93">
        <v>15497</v>
      </c>
      <c r="F5" s="94">
        <f>+F6+F7+F8</f>
        <v>100</v>
      </c>
      <c r="G5" s="94">
        <f>+G6+G7+G8</f>
        <v>100.00000000000001</v>
      </c>
      <c r="H5" s="95">
        <f>+H6+H7+H8</f>
        <v>100</v>
      </c>
    </row>
    <row r="6" spans="1:8" x14ac:dyDescent="0.4">
      <c r="A6" s="74"/>
      <c r="B6" s="75" t="s">
        <v>65</v>
      </c>
      <c r="C6" s="92">
        <v>23112</v>
      </c>
      <c r="D6" s="93">
        <v>14410</v>
      </c>
      <c r="E6" s="93">
        <v>8702</v>
      </c>
      <c r="F6" s="94">
        <f>+C6/C5*100</f>
        <v>71.961889342092974</v>
      </c>
      <c r="G6" s="94">
        <f>+D6/D5*100</f>
        <v>86.702767749699163</v>
      </c>
      <c r="H6" s="95">
        <f>+E6/E5*100</f>
        <v>56.152803768471315</v>
      </c>
    </row>
    <row r="7" spans="1:8" ht="24" x14ac:dyDescent="0.4">
      <c r="A7" s="74"/>
      <c r="B7" s="75" t="s">
        <v>84</v>
      </c>
      <c r="C7" s="92">
        <v>761</v>
      </c>
      <c r="D7" s="93">
        <v>259</v>
      </c>
      <c r="E7" s="93">
        <v>502</v>
      </c>
      <c r="F7" s="94">
        <f>+C7/C5*100</f>
        <v>2.3694616558209045</v>
      </c>
      <c r="G7" s="94">
        <f>+D7/D5*100</f>
        <v>1.5583634175691938</v>
      </c>
      <c r="H7" s="95">
        <f>+E7/E5*100</f>
        <v>3.2393366458024131</v>
      </c>
    </row>
    <row r="8" spans="1:8" x14ac:dyDescent="0.4">
      <c r="A8" s="96"/>
      <c r="B8" s="97" t="s">
        <v>78</v>
      </c>
      <c r="C8" s="98">
        <v>8244</v>
      </c>
      <c r="D8" s="99">
        <v>1951</v>
      </c>
      <c r="E8" s="99">
        <v>6293</v>
      </c>
      <c r="F8" s="100">
        <f>+C8/C5*100</f>
        <v>25.668649002086124</v>
      </c>
      <c r="G8" s="100">
        <f>+D8/D5*100</f>
        <v>11.738868832731649</v>
      </c>
      <c r="H8" s="101">
        <f>+E8/E5*100</f>
        <v>40.607859585726267</v>
      </c>
    </row>
  </sheetData>
  <mergeCells count="4">
    <mergeCell ref="A2:B3"/>
    <mergeCell ref="C2:E2"/>
    <mergeCell ref="F2:H2"/>
    <mergeCell ref="A5:B5"/>
  </mergeCells>
  <phoneticPr fontId="1"/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selection activeCell="C5" sqref="C5:C29"/>
    </sheetView>
  </sheetViews>
  <sheetFormatPr defaultRowHeight="18.75" x14ac:dyDescent="0.4"/>
  <sheetData>
    <row r="1" spans="1:7" x14ac:dyDescent="0.4">
      <c r="A1" s="48" t="s">
        <v>85</v>
      </c>
      <c r="B1" s="7"/>
      <c r="C1" s="7"/>
      <c r="D1" s="7"/>
      <c r="E1" s="7"/>
      <c r="F1" s="7"/>
      <c r="G1" s="7"/>
    </row>
    <row r="2" spans="1:7" ht="18.75" customHeight="1" x14ac:dyDescent="0.4">
      <c r="A2" s="382" t="s">
        <v>86</v>
      </c>
      <c r="B2" s="385" t="s">
        <v>87</v>
      </c>
      <c r="C2" s="386"/>
      <c r="D2" s="386"/>
      <c r="E2" s="387"/>
      <c r="F2" s="388" t="s">
        <v>88</v>
      </c>
      <c r="G2" s="389"/>
    </row>
    <row r="3" spans="1:7" x14ac:dyDescent="0.4">
      <c r="A3" s="384"/>
      <c r="B3" s="102"/>
      <c r="C3" s="103" t="s">
        <v>60</v>
      </c>
      <c r="D3" s="363" t="s">
        <v>48</v>
      </c>
      <c r="E3" s="363" t="s">
        <v>49</v>
      </c>
      <c r="F3" s="363" t="s">
        <v>48</v>
      </c>
      <c r="G3" s="365" t="s">
        <v>49</v>
      </c>
    </row>
    <row r="4" spans="1:7" x14ac:dyDescent="0.4">
      <c r="A4" s="364"/>
      <c r="B4" s="104" t="s">
        <v>44</v>
      </c>
      <c r="C4" s="104" t="s">
        <v>251</v>
      </c>
      <c r="D4" s="104" t="s">
        <v>44</v>
      </c>
      <c r="E4" s="104" t="s">
        <v>44</v>
      </c>
      <c r="F4" s="104" t="s">
        <v>45</v>
      </c>
      <c r="G4" s="105" t="s">
        <v>251</v>
      </c>
    </row>
    <row r="5" spans="1:7" x14ac:dyDescent="0.4">
      <c r="A5" s="106" t="s">
        <v>250</v>
      </c>
      <c r="B5" s="92">
        <v>41335</v>
      </c>
      <c r="C5" s="366">
        <v>99.999999999999972</v>
      </c>
      <c r="D5" s="92">
        <v>22518</v>
      </c>
      <c r="E5" s="92">
        <v>18817</v>
      </c>
      <c r="F5" s="94">
        <f>+D5/B5*100</f>
        <v>54.47683561146728</v>
      </c>
      <c r="G5" s="95">
        <f>+E5/B5*100</f>
        <v>45.52316438853272</v>
      </c>
    </row>
    <row r="6" spans="1:7" x14ac:dyDescent="0.4">
      <c r="A6" s="106" t="s">
        <v>89</v>
      </c>
      <c r="B6" s="92">
        <v>1483</v>
      </c>
      <c r="C6" s="107">
        <v>3.5877585581226565</v>
      </c>
      <c r="D6" s="92">
        <v>957</v>
      </c>
      <c r="E6" s="92">
        <v>526</v>
      </c>
      <c r="F6" s="94">
        <f t="shared" ref="F6:F29" si="0">+D6/B6*100</f>
        <v>64.531355360755228</v>
      </c>
      <c r="G6" s="95">
        <f>+E6/B6*100</f>
        <v>35.468644639244772</v>
      </c>
    </row>
    <row r="7" spans="1:7" x14ac:dyDescent="0.4">
      <c r="A7" s="106" t="s">
        <v>90</v>
      </c>
      <c r="B7" s="92">
        <v>1479</v>
      </c>
      <c r="C7" s="107">
        <v>3.5780815289706061</v>
      </c>
      <c r="D7" s="92">
        <v>954</v>
      </c>
      <c r="E7" s="92">
        <v>525</v>
      </c>
      <c r="F7" s="94">
        <f t="shared" si="0"/>
        <v>64.503042596348877</v>
      </c>
      <c r="G7" s="95">
        <f>+E7/B7*100</f>
        <v>35.496957403651116</v>
      </c>
    </row>
    <row r="8" spans="1:7" x14ac:dyDescent="0.4">
      <c r="A8" s="108" t="s">
        <v>91</v>
      </c>
      <c r="B8" s="109">
        <v>3</v>
      </c>
      <c r="C8" s="110">
        <v>7.2577718640377412E-3</v>
      </c>
      <c r="D8" s="109">
        <v>3</v>
      </c>
      <c r="E8" s="111" t="s">
        <v>92</v>
      </c>
      <c r="F8" s="112">
        <f t="shared" si="0"/>
        <v>100</v>
      </c>
      <c r="G8" s="113" t="s">
        <v>252</v>
      </c>
    </row>
    <row r="9" spans="1:7" x14ac:dyDescent="0.4">
      <c r="A9" s="106" t="s">
        <v>93</v>
      </c>
      <c r="B9" s="92">
        <v>11</v>
      </c>
      <c r="C9" s="107">
        <v>2.6611830168138378E-2</v>
      </c>
      <c r="D9" s="92">
        <v>8</v>
      </c>
      <c r="E9" s="92">
        <v>3</v>
      </c>
      <c r="F9" s="94">
        <f t="shared" si="0"/>
        <v>72.727272727272734</v>
      </c>
      <c r="G9" s="95">
        <f t="shared" ref="G9:G29" si="1">+E9/B9*100</f>
        <v>27.27272727272727</v>
      </c>
    </row>
    <row r="10" spans="1:7" x14ac:dyDescent="0.4">
      <c r="A10" s="106" t="s">
        <v>94</v>
      </c>
      <c r="B10" s="92">
        <v>2144</v>
      </c>
      <c r="C10" s="107">
        <v>5.1868876254989722</v>
      </c>
      <c r="D10" s="92">
        <v>1758</v>
      </c>
      <c r="E10" s="92">
        <v>386</v>
      </c>
      <c r="F10" s="94">
        <f t="shared" si="0"/>
        <v>81.996268656716424</v>
      </c>
      <c r="G10" s="95">
        <f t="shared" si="1"/>
        <v>18.003731343283583</v>
      </c>
    </row>
    <row r="11" spans="1:7" x14ac:dyDescent="0.4">
      <c r="A11" s="108" t="s">
        <v>95</v>
      </c>
      <c r="B11" s="109">
        <v>14561</v>
      </c>
      <c r="C11" s="110">
        <v>35.22680537075118</v>
      </c>
      <c r="D11" s="109">
        <v>9118</v>
      </c>
      <c r="E11" s="109">
        <v>5443</v>
      </c>
      <c r="F11" s="112">
        <f t="shared" si="0"/>
        <v>62.619325595769524</v>
      </c>
      <c r="G11" s="114">
        <f t="shared" si="1"/>
        <v>37.380674404230483</v>
      </c>
    </row>
    <row r="12" spans="1:7" x14ac:dyDescent="0.4">
      <c r="A12" s="106" t="s">
        <v>96</v>
      </c>
      <c r="B12" s="92">
        <v>98</v>
      </c>
      <c r="C12" s="107">
        <v>0.23708721422523285</v>
      </c>
      <c r="D12" s="92">
        <v>81</v>
      </c>
      <c r="E12" s="92">
        <v>17</v>
      </c>
      <c r="F12" s="94">
        <f t="shared" si="0"/>
        <v>82.653061224489804</v>
      </c>
      <c r="G12" s="95">
        <f t="shared" si="1"/>
        <v>17.346938775510203</v>
      </c>
    </row>
    <row r="13" spans="1:7" x14ac:dyDescent="0.4">
      <c r="A13" s="106" t="s">
        <v>97</v>
      </c>
      <c r="B13" s="92">
        <v>271</v>
      </c>
      <c r="C13" s="107">
        <v>0.65561872505140917</v>
      </c>
      <c r="D13" s="92">
        <v>206</v>
      </c>
      <c r="E13" s="92">
        <v>65</v>
      </c>
      <c r="F13" s="94">
        <f t="shared" si="0"/>
        <v>76.014760147601478</v>
      </c>
      <c r="G13" s="95">
        <f t="shared" si="1"/>
        <v>23.985239852398525</v>
      </c>
    </row>
    <row r="14" spans="1:7" x14ac:dyDescent="0.4">
      <c r="A14" s="106" t="s">
        <v>98</v>
      </c>
      <c r="B14" s="92">
        <v>1582</v>
      </c>
      <c r="C14" s="107">
        <v>3.8272650296359019</v>
      </c>
      <c r="D14" s="92">
        <v>1223</v>
      </c>
      <c r="E14" s="92">
        <v>359</v>
      </c>
      <c r="F14" s="94">
        <f t="shared" si="0"/>
        <v>77.307206068268016</v>
      </c>
      <c r="G14" s="95">
        <f t="shared" si="1"/>
        <v>22.692793931731988</v>
      </c>
    </row>
    <row r="15" spans="1:7" x14ac:dyDescent="0.4">
      <c r="A15" s="106" t="s">
        <v>99</v>
      </c>
      <c r="B15" s="92">
        <v>7348</v>
      </c>
      <c r="C15" s="107">
        <v>17.77670255231644</v>
      </c>
      <c r="D15" s="92">
        <v>3572</v>
      </c>
      <c r="E15" s="92">
        <v>3776</v>
      </c>
      <c r="F15" s="94">
        <f t="shared" si="0"/>
        <v>48.611867174741427</v>
      </c>
      <c r="G15" s="95">
        <f t="shared" si="1"/>
        <v>51.388132825258573</v>
      </c>
    </row>
    <row r="16" spans="1:7" x14ac:dyDescent="0.4">
      <c r="A16" s="106" t="s">
        <v>100</v>
      </c>
      <c r="B16" s="92">
        <v>661</v>
      </c>
      <c r="C16" s="107">
        <v>1.5991290673763154</v>
      </c>
      <c r="D16" s="92">
        <v>290</v>
      </c>
      <c r="E16" s="92">
        <v>371</v>
      </c>
      <c r="F16" s="94">
        <f t="shared" si="0"/>
        <v>43.872919818456886</v>
      </c>
      <c r="G16" s="95">
        <f t="shared" si="1"/>
        <v>56.127080181543121</v>
      </c>
    </row>
    <row r="17" spans="1:7" x14ac:dyDescent="0.4">
      <c r="A17" s="106" t="s">
        <v>101</v>
      </c>
      <c r="B17" s="92">
        <v>238</v>
      </c>
      <c r="C17" s="107">
        <v>0.57578323454699409</v>
      </c>
      <c r="D17" s="92">
        <v>143</v>
      </c>
      <c r="E17" s="92">
        <v>95</v>
      </c>
      <c r="F17" s="94">
        <f t="shared" si="0"/>
        <v>60.084033613445378</v>
      </c>
      <c r="G17" s="95">
        <f t="shared" si="1"/>
        <v>39.915966386554622</v>
      </c>
    </row>
    <row r="18" spans="1:7" x14ac:dyDescent="0.4">
      <c r="A18" s="106" t="s">
        <v>102</v>
      </c>
      <c r="B18" s="92">
        <v>745</v>
      </c>
      <c r="C18" s="107">
        <v>1.8023466795693721</v>
      </c>
      <c r="D18" s="92">
        <v>429</v>
      </c>
      <c r="E18" s="92">
        <v>316</v>
      </c>
      <c r="F18" s="94">
        <f t="shared" si="0"/>
        <v>57.583892617449663</v>
      </c>
      <c r="G18" s="95">
        <f t="shared" si="1"/>
        <v>42.416107382550337</v>
      </c>
    </row>
    <row r="19" spans="1:7" x14ac:dyDescent="0.4">
      <c r="A19" s="106" t="s">
        <v>103</v>
      </c>
      <c r="B19" s="92">
        <v>1499</v>
      </c>
      <c r="C19" s="107">
        <v>3.6264666747308576</v>
      </c>
      <c r="D19" s="92">
        <v>544</v>
      </c>
      <c r="E19" s="92">
        <v>955</v>
      </c>
      <c r="F19" s="94">
        <f t="shared" si="0"/>
        <v>36.290860573715811</v>
      </c>
      <c r="G19" s="95">
        <f t="shared" si="1"/>
        <v>63.709139426284189</v>
      </c>
    </row>
    <row r="20" spans="1:7" x14ac:dyDescent="0.4">
      <c r="A20" s="106" t="s">
        <v>104</v>
      </c>
      <c r="B20" s="92">
        <v>1254</v>
      </c>
      <c r="C20" s="107">
        <v>3.0337486391677757</v>
      </c>
      <c r="D20" s="92">
        <v>471</v>
      </c>
      <c r="E20" s="92">
        <v>783</v>
      </c>
      <c r="F20" s="94">
        <f t="shared" si="0"/>
        <v>37.559808612440193</v>
      </c>
      <c r="G20" s="95">
        <f t="shared" si="1"/>
        <v>62.440191387559807</v>
      </c>
    </row>
    <row r="21" spans="1:7" x14ac:dyDescent="0.4">
      <c r="A21" s="106" t="s">
        <v>105</v>
      </c>
      <c r="B21" s="92">
        <v>1355</v>
      </c>
      <c r="C21" s="107">
        <v>3.2780936252570463</v>
      </c>
      <c r="D21" s="92">
        <v>555</v>
      </c>
      <c r="E21" s="92">
        <v>800</v>
      </c>
      <c r="F21" s="94">
        <f t="shared" si="0"/>
        <v>40.959409594095945</v>
      </c>
      <c r="G21" s="95">
        <f t="shared" si="1"/>
        <v>59.040590405904055</v>
      </c>
    </row>
    <row r="22" spans="1:7" x14ac:dyDescent="0.4">
      <c r="A22" s="106" t="s">
        <v>106</v>
      </c>
      <c r="B22" s="92">
        <v>4319</v>
      </c>
      <c r="C22" s="107">
        <v>10.448772226926334</v>
      </c>
      <c r="D22" s="92">
        <v>918</v>
      </c>
      <c r="E22" s="92">
        <v>3401</v>
      </c>
      <c r="F22" s="94">
        <f t="shared" si="0"/>
        <v>21.254920120398239</v>
      </c>
      <c r="G22" s="95">
        <f t="shared" si="1"/>
        <v>78.745079879601761</v>
      </c>
    </row>
    <row r="23" spans="1:7" x14ac:dyDescent="0.4">
      <c r="A23" s="106" t="s">
        <v>107</v>
      </c>
      <c r="B23" s="92">
        <v>399</v>
      </c>
      <c r="C23" s="107">
        <v>0.96528365791701942</v>
      </c>
      <c r="D23" s="92">
        <v>229</v>
      </c>
      <c r="E23" s="92">
        <v>170</v>
      </c>
      <c r="F23" s="94">
        <f t="shared" si="0"/>
        <v>57.393483709273184</v>
      </c>
      <c r="G23" s="95">
        <f t="shared" si="1"/>
        <v>42.606516290726816</v>
      </c>
    </row>
    <row r="24" spans="1:7" x14ac:dyDescent="0.4">
      <c r="A24" s="106" t="s">
        <v>108</v>
      </c>
      <c r="B24" s="92">
        <v>1778</v>
      </c>
      <c r="C24" s="107">
        <v>4.3014394580863673</v>
      </c>
      <c r="D24" s="92">
        <v>1090</v>
      </c>
      <c r="E24" s="92">
        <v>688</v>
      </c>
      <c r="F24" s="94">
        <f t="shared" si="0"/>
        <v>61.304836895388078</v>
      </c>
      <c r="G24" s="95">
        <f t="shared" si="1"/>
        <v>38.695163104611922</v>
      </c>
    </row>
    <row r="25" spans="1:7" x14ac:dyDescent="0.4">
      <c r="A25" s="106" t="s">
        <v>109</v>
      </c>
      <c r="B25" s="92">
        <v>934</v>
      </c>
      <c r="C25" s="107">
        <v>2.2595863070037496</v>
      </c>
      <c r="D25" s="92">
        <v>582</v>
      </c>
      <c r="E25" s="92">
        <v>352</v>
      </c>
      <c r="F25" s="94">
        <f t="shared" si="0"/>
        <v>62.312633832976452</v>
      </c>
      <c r="G25" s="95">
        <f t="shared" si="1"/>
        <v>37.687366167023555</v>
      </c>
    </row>
    <row r="26" spans="1:7" x14ac:dyDescent="0.4">
      <c r="A26" s="108" t="s">
        <v>110</v>
      </c>
      <c r="B26" s="109">
        <v>652</v>
      </c>
      <c r="C26" s="110">
        <v>1.5773557517842023</v>
      </c>
      <c r="D26" s="109">
        <v>341</v>
      </c>
      <c r="E26" s="109">
        <v>311</v>
      </c>
      <c r="F26" s="112">
        <f t="shared" si="0"/>
        <v>52.300613496932513</v>
      </c>
      <c r="G26" s="114">
        <f t="shared" si="1"/>
        <v>47.699386503067487</v>
      </c>
    </row>
    <row r="27" spans="1:7" x14ac:dyDescent="0.4">
      <c r="A27" s="106" t="s">
        <v>254</v>
      </c>
      <c r="B27" s="92">
        <v>1486</v>
      </c>
      <c r="C27" s="107">
        <v>3.6510159455541631</v>
      </c>
      <c r="D27" s="92">
        <v>960</v>
      </c>
      <c r="E27" s="92">
        <v>526</v>
      </c>
      <c r="F27" s="94">
        <f t="shared" si="0"/>
        <v>64.602960969044403</v>
      </c>
      <c r="G27" s="95">
        <f t="shared" si="1"/>
        <v>35.397039030955582</v>
      </c>
    </row>
    <row r="28" spans="1:7" x14ac:dyDescent="0.4">
      <c r="A28" s="106" t="s">
        <v>255</v>
      </c>
      <c r="B28" s="92">
        <v>16716</v>
      </c>
      <c r="C28" s="107">
        <v>41.070243974349523</v>
      </c>
      <c r="D28" s="92">
        <v>10884</v>
      </c>
      <c r="E28" s="92">
        <v>5832</v>
      </c>
      <c r="F28" s="94">
        <f t="shared" si="0"/>
        <v>65.11127063890882</v>
      </c>
      <c r="G28" s="95">
        <f t="shared" si="1"/>
        <v>34.888729361091173</v>
      </c>
    </row>
    <row r="29" spans="1:7" x14ac:dyDescent="0.4">
      <c r="A29" s="115" t="s">
        <v>253</v>
      </c>
      <c r="B29" s="98">
        <v>22481</v>
      </c>
      <c r="C29" s="116">
        <v>55.23451512247857</v>
      </c>
      <c r="D29" s="98">
        <v>10333</v>
      </c>
      <c r="E29" s="98">
        <v>12148</v>
      </c>
      <c r="F29" s="100">
        <f t="shared" si="0"/>
        <v>45.963257862194737</v>
      </c>
      <c r="G29" s="101">
        <f t="shared" si="1"/>
        <v>54.036742137805263</v>
      </c>
    </row>
    <row r="30" spans="1:7" x14ac:dyDescent="0.4">
      <c r="A30" s="7" t="s">
        <v>111</v>
      </c>
      <c r="B30" s="7"/>
      <c r="C30" s="7"/>
      <c r="D30" s="7"/>
      <c r="E30" s="7"/>
      <c r="F30" s="7"/>
      <c r="G30" s="7"/>
    </row>
    <row r="31" spans="1:7" x14ac:dyDescent="0.4">
      <c r="A31" s="7" t="s">
        <v>112</v>
      </c>
      <c r="B31" s="7"/>
      <c r="C31" s="7"/>
      <c r="D31" s="7"/>
      <c r="E31" s="7"/>
      <c r="F31" s="7"/>
      <c r="G31" s="7"/>
    </row>
  </sheetData>
  <mergeCells count="3">
    <mergeCell ref="A2:A3"/>
    <mergeCell ref="B2:E2"/>
    <mergeCell ref="F2:G2"/>
  </mergeCells>
  <phoneticPr fontId="1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Normal="100" zoomScaleSheetLayoutView="100" workbookViewId="0">
      <selection activeCell="E17" sqref="E17"/>
    </sheetView>
  </sheetViews>
  <sheetFormatPr defaultRowHeight="18.75" x14ac:dyDescent="0.4"/>
  <cols>
    <col min="3" max="14" width="7.625" customWidth="1"/>
  </cols>
  <sheetData>
    <row r="1" spans="1:14" x14ac:dyDescent="0.4">
      <c r="A1" s="6" t="s">
        <v>113</v>
      </c>
      <c r="B1" s="49"/>
      <c r="C1" s="49"/>
      <c r="D1" s="49"/>
      <c r="E1" s="49"/>
      <c r="F1" s="49"/>
      <c r="G1" s="49"/>
      <c r="H1" s="49"/>
      <c r="I1" s="117"/>
      <c r="J1" s="117"/>
      <c r="K1" s="117"/>
      <c r="L1" s="49"/>
      <c r="M1" s="49"/>
      <c r="N1" s="49"/>
    </row>
    <row r="2" spans="1:14" x14ac:dyDescent="0.4">
      <c r="A2" s="372" t="s">
        <v>114</v>
      </c>
      <c r="B2" s="374"/>
      <c r="C2" s="374" t="s">
        <v>59</v>
      </c>
      <c r="D2" s="374"/>
      <c r="E2" s="374"/>
      <c r="F2" s="374" t="s">
        <v>115</v>
      </c>
      <c r="G2" s="374"/>
      <c r="H2" s="395"/>
      <c r="I2" s="396" t="s">
        <v>116</v>
      </c>
      <c r="J2" s="396"/>
      <c r="K2" s="397"/>
      <c r="L2" s="390" t="s">
        <v>53</v>
      </c>
      <c r="M2" s="390"/>
      <c r="N2" s="391"/>
    </row>
    <row r="3" spans="1:14" x14ac:dyDescent="0.15">
      <c r="A3" s="372"/>
      <c r="B3" s="374"/>
      <c r="C3" s="118" t="s">
        <v>47</v>
      </c>
      <c r="D3" s="8" t="s">
        <v>48</v>
      </c>
      <c r="E3" s="8" t="s">
        <v>49</v>
      </c>
      <c r="F3" s="118" t="s">
        <v>47</v>
      </c>
      <c r="G3" s="8" t="s">
        <v>48</v>
      </c>
      <c r="H3" s="88" t="s">
        <v>49</v>
      </c>
      <c r="I3" s="119" t="s">
        <v>47</v>
      </c>
      <c r="J3" s="120" t="s">
        <v>48</v>
      </c>
      <c r="K3" s="121" t="s">
        <v>49</v>
      </c>
      <c r="L3" s="122" t="s">
        <v>47</v>
      </c>
      <c r="M3" s="123" t="s">
        <v>48</v>
      </c>
      <c r="N3" s="124" t="s">
        <v>49</v>
      </c>
    </row>
    <row r="4" spans="1:14" x14ac:dyDescent="0.15">
      <c r="A4" s="392" t="s">
        <v>81</v>
      </c>
      <c r="B4" s="14"/>
      <c r="C4" s="125" t="s">
        <v>44</v>
      </c>
      <c r="D4" s="125" t="s">
        <v>44</v>
      </c>
      <c r="E4" s="125" t="s">
        <v>44</v>
      </c>
      <c r="F4" s="125" t="s">
        <v>44</v>
      </c>
      <c r="G4" s="125" t="s">
        <v>44</v>
      </c>
      <c r="H4" s="126" t="s">
        <v>44</v>
      </c>
      <c r="I4" s="127" t="s">
        <v>44</v>
      </c>
      <c r="J4" s="127" t="s">
        <v>44</v>
      </c>
      <c r="K4" s="128" t="s">
        <v>44</v>
      </c>
      <c r="L4" s="129" t="s">
        <v>44</v>
      </c>
      <c r="M4" s="129" t="s">
        <v>44</v>
      </c>
      <c r="N4" s="130" t="s">
        <v>44</v>
      </c>
    </row>
    <row r="5" spans="1:14" x14ac:dyDescent="0.4">
      <c r="A5" s="393"/>
      <c r="B5" s="131" t="s">
        <v>47</v>
      </c>
      <c r="C5" s="28">
        <v>45283</v>
      </c>
      <c r="D5" s="28">
        <v>25434</v>
      </c>
      <c r="E5" s="28">
        <v>19849</v>
      </c>
      <c r="F5" s="28">
        <v>42592</v>
      </c>
      <c r="G5" s="28">
        <v>23733</v>
      </c>
      <c r="H5" s="29">
        <v>18859</v>
      </c>
      <c r="I5" s="132">
        <v>43047</v>
      </c>
      <c r="J5" s="132">
        <v>23648</v>
      </c>
      <c r="K5" s="133">
        <v>19399</v>
      </c>
      <c r="L5" s="134">
        <v>41355</v>
      </c>
      <c r="M5" s="134">
        <v>22518</v>
      </c>
      <c r="N5" s="135">
        <v>18817</v>
      </c>
    </row>
    <row r="6" spans="1:14" x14ac:dyDescent="0.4">
      <c r="A6" s="393"/>
      <c r="B6" s="9" t="s">
        <v>117</v>
      </c>
      <c r="C6" s="28">
        <v>2043</v>
      </c>
      <c r="D6" s="28">
        <v>1184</v>
      </c>
      <c r="E6" s="28">
        <v>859</v>
      </c>
      <c r="F6" s="28">
        <v>1600</v>
      </c>
      <c r="G6" s="28">
        <v>999</v>
      </c>
      <c r="H6" s="29">
        <v>601</v>
      </c>
      <c r="I6" s="132">
        <v>1725</v>
      </c>
      <c r="J6" s="132">
        <v>1076</v>
      </c>
      <c r="K6" s="133">
        <v>649</v>
      </c>
      <c r="L6" s="134">
        <v>1486</v>
      </c>
      <c r="M6" s="134">
        <v>960</v>
      </c>
      <c r="N6" s="135">
        <v>526</v>
      </c>
    </row>
    <row r="7" spans="1:14" x14ac:dyDescent="0.4">
      <c r="A7" s="393"/>
      <c r="B7" s="9" t="s">
        <v>118</v>
      </c>
      <c r="C7" s="28">
        <v>20277</v>
      </c>
      <c r="D7" s="28">
        <v>13159</v>
      </c>
      <c r="E7" s="28">
        <v>7118</v>
      </c>
      <c r="F7" s="28">
        <v>17461</v>
      </c>
      <c r="G7" s="28">
        <v>11487</v>
      </c>
      <c r="H7" s="29">
        <v>5974</v>
      </c>
      <c r="I7" s="132">
        <v>17645</v>
      </c>
      <c r="J7" s="132">
        <v>11578</v>
      </c>
      <c r="K7" s="133">
        <v>6067</v>
      </c>
      <c r="L7" s="134">
        <v>16716</v>
      </c>
      <c r="M7" s="134">
        <v>10884</v>
      </c>
      <c r="N7" s="135">
        <v>5832</v>
      </c>
    </row>
    <row r="8" spans="1:14" x14ac:dyDescent="0.4">
      <c r="A8" s="393"/>
      <c r="B8" s="9" t="s">
        <v>119</v>
      </c>
      <c r="C8" s="28">
        <v>22784</v>
      </c>
      <c r="D8" s="28">
        <v>10986</v>
      </c>
      <c r="E8" s="28">
        <v>11798</v>
      </c>
      <c r="F8" s="28">
        <v>22032</v>
      </c>
      <c r="G8" s="28">
        <v>10423</v>
      </c>
      <c r="H8" s="29">
        <v>11609</v>
      </c>
      <c r="I8" s="132">
        <v>23043</v>
      </c>
      <c r="J8" s="132">
        <v>10644</v>
      </c>
      <c r="K8" s="133">
        <v>12399</v>
      </c>
      <c r="L8" s="134">
        <v>22481</v>
      </c>
      <c r="M8" s="134">
        <v>10333</v>
      </c>
      <c r="N8" s="135">
        <v>12148</v>
      </c>
    </row>
    <row r="9" spans="1:14" x14ac:dyDescent="0.4">
      <c r="A9" s="394"/>
      <c r="B9" s="136" t="s">
        <v>120</v>
      </c>
      <c r="C9" s="31">
        <v>179</v>
      </c>
      <c r="D9" s="31">
        <v>105</v>
      </c>
      <c r="E9" s="31">
        <v>74</v>
      </c>
      <c r="F9" s="31">
        <v>1499</v>
      </c>
      <c r="G9" s="31">
        <v>824</v>
      </c>
      <c r="H9" s="32">
        <v>675</v>
      </c>
      <c r="I9" s="137">
        <v>634</v>
      </c>
      <c r="J9" s="137">
        <v>350</v>
      </c>
      <c r="K9" s="138">
        <v>284</v>
      </c>
      <c r="L9" s="139">
        <v>652</v>
      </c>
      <c r="M9" s="139">
        <v>341</v>
      </c>
      <c r="N9" s="140">
        <v>311</v>
      </c>
    </row>
    <row r="10" spans="1:14" x14ac:dyDescent="0.4">
      <c r="A10" s="393" t="s">
        <v>60</v>
      </c>
      <c r="B10" s="131"/>
      <c r="C10" s="90" t="s">
        <v>61</v>
      </c>
      <c r="D10" s="90" t="s">
        <v>61</v>
      </c>
      <c r="E10" s="90" t="s">
        <v>61</v>
      </c>
      <c r="F10" s="90" t="s">
        <v>61</v>
      </c>
      <c r="G10" s="90" t="s">
        <v>61</v>
      </c>
      <c r="H10" s="91" t="s">
        <v>61</v>
      </c>
      <c r="I10" s="141" t="s">
        <v>61</v>
      </c>
      <c r="J10" s="141" t="s">
        <v>61</v>
      </c>
      <c r="K10" s="142" t="s">
        <v>61</v>
      </c>
      <c r="L10" s="143" t="s">
        <v>61</v>
      </c>
      <c r="M10" s="143" t="s">
        <v>61</v>
      </c>
      <c r="N10" s="144" t="s">
        <v>61</v>
      </c>
    </row>
    <row r="11" spans="1:14" x14ac:dyDescent="0.4">
      <c r="A11" s="393"/>
      <c r="B11" s="131" t="s">
        <v>47</v>
      </c>
      <c r="C11" s="94">
        <f t="shared" ref="C11:N11" si="0">SUM(C12:C14)</f>
        <v>100</v>
      </c>
      <c r="D11" s="94">
        <f t="shared" si="0"/>
        <v>100</v>
      </c>
      <c r="E11" s="94">
        <f t="shared" si="0"/>
        <v>100</v>
      </c>
      <c r="F11" s="94">
        <f t="shared" si="0"/>
        <v>100</v>
      </c>
      <c r="G11" s="94">
        <f t="shared" si="0"/>
        <v>100</v>
      </c>
      <c r="H11" s="95">
        <f t="shared" si="0"/>
        <v>100</v>
      </c>
      <c r="I11" s="145">
        <f t="shared" si="0"/>
        <v>100</v>
      </c>
      <c r="J11" s="145">
        <f t="shared" si="0"/>
        <v>100</v>
      </c>
      <c r="K11" s="146">
        <f t="shared" si="0"/>
        <v>100</v>
      </c>
      <c r="L11" s="147">
        <f t="shared" si="0"/>
        <v>99.950863572709622</v>
      </c>
      <c r="M11" s="147">
        <f t="shared" si="0"/>
        <v>100</v>
      </c>
      <c r="N11" s="148">
        <f t="shared" si="0"/>
        <v>100</v>
      </c>
    </row>
    <row r="12" spans="1:14" x14ac:dyDescent="0.4">
      <c r="A12" s="393"/>
      <c r="B12" s="9" t="s">
        <v>117</v>
      </c>
      <c r="C12" s="94">
        <f t="shared" ref="C12:N12" si="1">+C6/(C5-C9)*100</f>
        <v>4.5295317488471092</v>
      </c>
      <c r="D12" s="94">
        <f t="shared" si="1"/>
        <v>4.6744837932804293</v>
      </c>
      <c r="E12" s="94">
        <f t="shared" si="1"/>
        <v>4.3438685208596715</v>
      </c>
      <c r="F12" s="94">
        <f t="shared" si="1"/>
        <v>3.8936071837052539</v>
      </c>
      <c r="G12" s="94">
        <f t="shared" si="1"/>
        <v>4.3607315902047228</v>
      </c>
      <c r="H12" s="95">
        <f t="shared" si="1"/>
        <v>3.3051033875934888</v>
      </c>
      <c r="I12" s="145">
        <f t="shared" si="1"/>
        <v>4.0671492231155542</v>
      </c>
      <c r="J12" s="145">
        <f t="shared" si="1"/>
        <v>4.6184221821615594</v>
      </c>
      <c r="K12" s="146">
        <f t="shared" si="1"/>
        <v>3.3952393408318078</v>
      </c>
      <c r="L12" s="147">
        <f t="shared" si="1"/>
        <v>3.6508365476746185</v>
      </c>
      <c r="M12" s="147">
        <f t="shared" si="1"/>
        <v>4.3288091265725752</v>
      </c>
      <c r="N12" s="148">
        <f t="shared" si="1"/>
        <v>2.8423214092726683</v>
      </c>
    </row>
    <row r="13" spans="1:14" x14ac:dyDescent="0.4">
      <c r="A13" s="393"/>
      <c r="B13" s="9" t="s">
        <v>118</v>
      </c>
      <c r="C13" s="94">
        <f t="shared" ref="C13:N13" si="2">+C7/(C5-C9)*100</f>
        <v>44.956101454416455</v>
      </c>
      <c r="D13" s="94">
        <f t="shared" si="2"/>
        <v>51.952307631568559</v>
      </c>
      <c r="E13" s="94">
        <f t="shared" si="2"/>
        <v>35.994943109987361</v>
      </c>
      <c r="F13" s="94">
        <f t="shared" si="2"/>
        <v>42.491421896673401</v>
      </c>
      <c r="G13" s="94">
        <f t="shared" si="2"/>
        <v>50.141865642323978</v>
      </c>
      <c r="H13" s="95">
        <f t="shared" si="2"/>
        <v>32.853057633084035</v>
      </c>
      <c r="I13" s="145">
        <f t="shared" si="2"/>
        <v>41.602810459057366</v>
      </c>
      <c r="J13" s="145">
        <f t="shared" si="2"/>
        <v>49.695252811400117</v>
      </c>
      <c r="K13" s="146">
        <f t="shared" si="2"/>
        <v>31.73947161914727</v>
      </c>
      <c r="L13" s="147">
        <f t="shared" si="2"/>
        <v>41.06822592929268</v>
      </c>
      <c r="M13" s="147">
        <f t="shared" si="2"/>
        <v>49.077873472516572</v>
      </c>
      <c r="N13" s="148">
        <f t="shared" si="2"/>
        <v>31.514103533988973</v>
      </c>
    </row>
    <row r="14" spans="1:14" x14ac:dyDescent="0.4">
      <c r="A14" s="394"/>
      <c r="B14" s="12" t="s">
        <v>119</v>
      </c>
      <c r="C14" s="100">
        <f t="shared" ref="C14:N14" si="3">+C8/(C5-C9)*100</f>
        <v>50.514366796736432</v>
      </c>
      <c r="D14" s="100">
        <f t="shared" si="3"/>
        <v>43.373208575151011</v>
      </c>
      <c r="E14" s="100">
        <f t="shared" si="3"/>
        <v>59.661188369152974</v>
      </c>
      <c r="F14" s="100">
        <f t="shared" si="3"/>
        <v>53.614970919621349</v>
      </c>
      <c r="G14" s="100">
        <f t="shared" si="3"/>
        <v>45.4974027674713</v>
      </c>
      <c r="H14" s="101">
        <f t="shared" si="3"/>
        <v>63.841838979322482</v>
      </c>
      <c r="I14" s="149">
        <f t="shared" si="3"/>
        <v>54.330040317827077</v>
      </c>
      <c r="J14" s="149">
        <f t="shared" si="3"/>
        <v>45.686325006438324</v>
      </c>
      <c r="K14" s="150">
        <f t="shared" si="3"/>
        <v>64.865289040020926</v>
      </c>
      <c r="L14" s="151">
        <f t="shared" si="3"/>
        <v>55.231801095742327</v>
      </c>
      <c r="M14" s="151">
        <f t="shared" si="3"/>
        <v>46.593317400910855</v>
      </c>
      <c r="N14" s="152">
        <f t="shared" si="3"/>
        <v>65.643575056738356</v>
      </c>
    </row>
    <row r="15" spans="1:14" x14ac:dyDescent="0.4">
      <c r="A15" s="47" t="s">
        <v>75</v>
      </c>
      <c r="B15" s="153"/>
      <c r="C15" s="49"/>
      <c r="D15" s="49"/>
      <c r="E15" s="49"/>
      <c r="F15" s="49"/>
      <c r="G15" s="49"/>
      <c r="H15" s="49"/>
      <c r="I15" s="117"/>
      <c r="J15" s="117"/>
      <c r="K15" s="117"/>
      <c r="L15" s="49"/>
      <c r="M15" s="49"/>
      <c r="N15" s="49"/>
    </row>
    <row r="16" spans="1:14" x14ac:dyDescent="0.4">
      <c r="A16" s="47" t="s">
        <v>121</v>
      </c>
      <c r="B16" s="153"/>
      <c r="C16" s="154"/>
      <c r="D16" s="154"/>
      <c r="E16" s="154"/>
      <c r="F16" s="154"/>
      <c r="G16" s="154"/>
      <c r="H16" s="154"/>
      <c r="I16" s="155"/>
      <c r="J16" s="155"/>
      <c r="K16" s="155"/>
      <c r="L16" s="49"/>
      <c r="M16" s="49"/>
      <c r="N16" s="49"/>
    </row>
  </sheetData>
  <mergeCells count="7">
    <mergeCell ref="L2:N2"/>
    <mergeCell ref="A4:A9"/>
    <mergeCell ref="A10:A14"/>
    <mergeCell ref="A2:B3"/>
    <mergeCell ref="C2:E2"/>
    <mergeCell ref="F2:H2"/>
    <mergeCell ref="I2:K2"/>
  </mergeCells>
  <phoneticPr fontI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F23" sqref="F23"/>
    </sheetView>
  </sheetViews>
  <sheetFormatPr defaultRowHeight="18.75" x14ac:dyDescent="0.4"/>
  <cols>
    <col min="1" max="1" width="24.5" customWidth="1"/>
  </cols>
  <sheetData>
    <row r="1" spans="1:8" x14ac:dyDescent="0.4">
      <c r="A1" s="6" t="s">
        <v>122</v>
      </c>
      <c r="B1" s="156"/>
      <c r="C1" s="156"/>
      <c r="D1" s="156"/>
      <c r="E1" s="156"/>
      <c r="F1" s="156"/>
      <c r="G1" s="156"/>
      <c r="H1" s="156"/>
    </row>
    <row r="2" spans="1:8" x14ac:dyDescent="0.4">
      <c r="A2" s="398" t="s">
        <v>123</v>
      </c>
      <c r="B2" s="400" t="s">
        <v>115</v>
      </c>
      <c r="C2" s="401"/>
      <c r="D2" s="400" t="s">
        <v>116</v>
      </c>
      <c r="E2" s="401"/>
      <c r="F2" s="402" t="s">
        <v>53</v>
      </c>
      <c r="G2" s="403"/>
      <c r="H2" s="404" t="s">
        <v>124</v>
      </c>
    </row>
    <row r="3" spans="1:8" x14ac:dyDescent="0.4">
      <c r="A3" s="399"/>
      <c r="B3" s="157" t="s">
        <v>81</v>
      </c>
      <c r="C3" s="157" t="s">
        <v>60</v>
      </c>
      <c r="D3" s="157" t="s">
        <v>81</v>
      </c>
      <c r="E3" s="157" t="s">
        <v>60</v>
      </c>
      <c r="F3" s="158" t="s">
        <v>81</v>
      </c>
      <c r="G3" s="158" t="s">
        <v>60</v>
      </c>
      <c r="H3" s="405"/>
    </row>
    <row r="4" spans="1:8" x14ac:dyDescent="0.4">
      <c r="A4" s="159"/>
      <c r="B4" s="160" t="s">
        <v>44</v>
      </c>
      <c r="C4" s="161" t="s">
        <v>125</v>
      </c>
      <c r="D4" s="160" t="s">
        <v>44</v>
      </c>
      <c r="E4" s="161" t="s">
        <v>126</v>
      </c>
      <c r="F4" s="162" t="s">
        <v>44</v>
      </c>
      <c r="G4" s="163" t="s">
        <v>61</v>
      </c>
      <c r="H4" s="164" t="s">
        <v>61</v>
      </c>
    </row>
    <row r="5" spans="1:8" x14ac:dyDescent="0.4">
      <c r="A5" s="165" t="s">
        <v>127</v>
      </c>
      <c r="B5" s="166">
        <v>42592</v>
      </c>
      <c r="C5" s="167">
        <f>SUM(C6:C17)</f>
        <v>100</v>
      </c>
      <c r="D5" s="166">
        <v>43047</v>
      </c>
      <c r="E5" s="167">
        <f>SUM(E6:E17)</f>
        <v>99.999999999999986</v>
      </c>
      <c r="F5" s="168">
        <v>41335</v>
      </c>
      <c r="G5" s="169">
        <f>SUM(G6:G17)</f>
        <v>100</v>
      </c>
      <c r="H5" s="170">
        <f>+H18+H31</f>
        <v>100</v>
      </c>
    </row>
    <row r="6" spans="1:8" x14ac:dyDescent="0.4">
      <c r="A6" s="165" t="s">
        <v>128</v>
      </c>
      <c r="B6" s="166">
        <v>1082</v>
      </c>
      <c r="C6" s="167">
        <f>B6/$B$5*100</f>
        <v>2.5403831705484601</v>
      </c>
      <c r="D6" s="166">
        <v>1209</v>
      </c>
      <c r="E6" s="167">
        <f>+D6/$D$5*100</f>
        <v>2.8085580876716145</v>
      </c>
      <c r="F6" s="168">
        <v>1038</v>
      </c>
      <c r="G6" s="169">
        <f>+F6/$F$5*100</f>
        <v>2.5111890649570583</v>
      </c>
      <c r="H6" s="170">
        <f>+H19+H32</f>
        <v>100</v>
      </c>
    </row>
    <row r="7" spans="1:8" x14ac:dyDescent="0.4">
      <c r="A7" s="165" t="s">
        <v>129</v>
      </c>
      <c r="B7" s="166">
        <v>4216</v>
      </c>
      <c r="C7" s="167">
        <f t="shared" ref="C7:C17" si="0">B7/$B$5*100</f>
        <v>9.898572501878288</v>
      </c>
      <c r="D7" s="166">
        <v>4714</v>
      </c>
      <c r="E7" s="167">
        <f t="shared" ref="E7:E17" si="1">+D7/$D$5*100</f>
        <v>10.950821195437545</v>
      </c>
      <c r="F7" s="168">
        <v>4830</v>
      </c>
      <c r="G7" s="169">
        <f t="shared" ref="G7:G17" si="2">+F7/$F$5*100</f>
        <v>11.685012701100762</v>
      </c>
      <c r="H7" s="170">
        <f t="shared" ref="H7:H17" si="3">+H20+H33</f>
        <v>100</v>
      </c>
    </row>
    <row r="8" spans="1:8" x14ac:dyDescent="0.4">
      <c r="A8" s="165" t="s">
        <v>130</v>
      </c>
      <c r="B8" s="166">
        <v>7306</v>
      </c>
      <c r="C8" s="167">
        <f t="shared" si="0"/>
        <v>17.153456048084148</v>
      </c>
      <c r="D8" s="166">
        <v>8247</v>
      </c>
      <c r="E8" s="167">
        <f t="shared" si="1"/>
        <v>19.158129486375358</v>
      </c>
      <c r="F8" s="168">
        <v>7297</v>
      </c>
      <c r="G8" s="169">
        <f t="shared" si="2"/>
        <v>17.653320430627797</v>
      </c>
      <c r="H8" s="170">
        <f t="shared" si="3"/>
        <v>100</v>
      </c>
    </row>
    <row r="9" spans="1:8" x14ac:dyDescent="0.4">
      <c r="A9" s="165" t="s">
        <v>131</v>
      </c>
      <c r="B9" s="166">
        <v>4986</v>
      </c>
      <c r="C9" s="167">
        <f t="shared" si="0"/>
        <v>11.706423741547708</v>
      </c>
      <c r="D9" s="166">
        <v>4142</v>
      </c>
      <c r="E9" s="167">
        <f t="shared" si="1"/>
        <v>9.6220410249262436</v>
      </c>
      <c r="F9" s="168">
        <v>4299</v>
      </c>
      <c r="G9" s="169">
        <f t="shared" si="2"/>
        <v>10.400387081166082</v>
      </c>
      <c r="H9" s="170">
        <f t="shared" si="3"/>
        <v>100</v>
      </c>
    </row>
    <row r="10" spans="1:8" x14ac:dyDescent="0.4">
      <c r="A10" s="165" t="s">
        <v>132</v>
      </c>
      <c r="B10" s="166">
        <v>3830</v>
      </c>
      <c r="C10" s="167">
        <f t="shared" si="0"/>
        <v>8.9922990232907587</v>
      </c>
      <c r="D10" s="166">
        <v>3971</v>
      </c>
      <c r="E10" s="167">
        <f t="shared" si="1"/>
        <v>9.2248007991265357</v>
      </c>
      <c r="F10" s="168">
        <v>3885</v>
      </c>
      <c r="G10" s="169">
        <f t="shared" si="2"/>
        <v>9.3988145639288749</v>
      </c>
      <c r="H10" s="170">
        <f t="shared" si="3"/>
        <v>100</v>
      </c>
    </row>
    <row r="11" spans="1:8" x14ac:dyDescent="0.4">
      <c r="A11" s="165" t="s">
        <v>133</v>
      </c>
      <c r="B11" s="166">
        <v>395</v>
      </c>
      <c r="C11" s="167">
        <f t="shared" si="0"/>
        <v>0.92740420736288509</v>
      </c>
      <c r="D11" s="166">
        <v>390</v>
      </c>
      <c r="E11" s="167">
        <f t="shared" si="1"/>
        <v>0.90598647989406922</v>
      </c>
      <c r="F11" s="168">
        <v>375</v>
      </c>
      <c r="G11" s="169">
        <f t="shared" si="2"/>
        <v>0.9072214830047175</v>
      </c>
      <c r="H11" s="170">
        <f t="shared" si="3"/>
        <v>100</v>
      </c>
    </row>
    <row r="12" spans="1:8" x14ac:dyDescent="0.4">
      <c r="A12" s="165" t="s">
        <v>134</v>
      </c>
      <c r="B12" s="166">
        <v>1555</v>
      </c>
      <c r="C12" s="167">
        <f t="shared" si="0"/>
        <v>3.6509203606311047</v>
      </c>
      <c r="D12" s="166">
        <v>1671</v>
      </c>
      <c r="E12" s="167">
        <f t="shared" si="1"/>
        <v>3.8818036100076663</v>
      </c>
      <c r="F12" s="168">
        <v>1451</v>
      </c>
      <c r="G12" s="169">
        <f t="shared" si="2"/>
        <v>3.5103423249062535</v>
      </c>
      <c r="H12" s="170">
        <f t="shared" si="3"/>
        <v>100</v>
      </c>
    </row>
    <row r="13" spans="1:8" x14ac:dyDescent="0.4">
      <c r="A13" s="165" t="s">
        <v>135</v>
      </c>
      <c r="B13" s="166">
        <v>11739</v>
      </c>
      <c r="C13" s="167">
        <f t="shared" si="0"/>
        <v>27.561513899323813</v>
      </c>
      <c r="D13" s="166">
        <v>11918</v>
      </c>
      <c r="E13" s="167">
        <f t="shared" si="1"/>
        <v>27.6860176086603</v>
      </c>
      <c r="F13" s="168">
        <v>11436</v>
      </c>
      <c r="G13" s="169">
        <f t="shared" si="2"/>
        <v>27.666626345711865</v>
      </c>
      <c r="H13" s="170">
        <f t="shared" si="3"/>
        <v>100</v>
      </c>
    </row>
    <row r="14" spans="1:8" x14ac:dyDescent="0.4">
      <c r="A14" s="165" t="s">
        <v>136</v>
      </c>
      <c r="B14" s="166">
        <v>1240</v>
      </c>
      <c r="C14" s="167">
        <f t="shared" si="0"/>
        <v>2.9113448534936137</v>
      </c>
      <c r="D14" s="166">
        <v>1261</v>
      </c>
      <c r="E14" s="167">
        <f t="shared" si="1"/>
        <v>2.9293562849908241</v>
      </c>
      <c r="F14" s="168">
        <v>1155</v>
      </c>
      <c r="G14" s="169">
        <f t="shared" si="2"/>
        <v>2.7942421676545299</v>
      </c>
      <c r="H14" s="170">
        <f t="shared" si="3"/>
        <v>100.00000000000001</v>
      </c>
    </row>
    <row r="15" spans="1:8" x14ac:dyDescent="0.4">
      <c r="A15" s="165" t="s">
        <v>137</v>
      </c>
      <c r="B15" s="166">
        <v>1372</v>
      </c>
      <c r="C15" s="167">
        <f t="shared" si="0"/>
        <v>3.221262208865515</v>
      </c>
      <c r="D15" s="166">
        <v>1322</v>
      </c>
      <c r="E15" s="167">
        <f t="shared" si="1"/>
        <v>3.0710618626152808</v>
      </c>
      <c r="F15" s="168">
        <v>1224</v>
      </c>
      <c r="G15" s="169">
        <f t="shared" si="2"/>
        <v>2.9611709205273984</v>
      </c>
      <c r="H15" s="170">
        <f t="shared" si="3"/>
        <v>99.999999999999986</v>
      </c>
    </row>
    <row r="16" spans="1:8" x14ac:dyDescent="0.4">
      <c r="A16" s="165" t="s">
        <v>138</v>
      </c>
      <c r="B16" s="166">
        <v>3407</v>
      </c>
      <c r="C16" s="167">
        <f t="shared" si="0"/>
        <v>7.9991547708489863</v>
      </c>
      <c r="D16" s="166">
        <v>3584</v>
      </c>
      <c r="E16" s="167">
        <f t="shared" si="1"/>
        <v>8.3257834460008819</v>
      </c>
      <c r="F16" s="168">
        <v>3729</v>
      </c>
      <c r="G16" s="169">
        <f t="shared" si="2"/>
        <v>9.0214104269989122</v>
      </c>
      <c r="H16" s="170">
        <f t="shared" si="3"/>
        <v>100</v>
      </c>
    </row>
    <row r="17" spans="1:8" x14ac:dyDescent="0.4">
      <c r="A17" s="165" t="s">
        <v>139</v>
      </c>
      <c r="B17" s="166">
        <v>1464</v>
      </c>
      <c r="C17" s="167">
        <f t="shared" si="0"/>
        <v>3.4372652141247184</v>
      </c>
      <c r="D17" s="166">
        <v>618</v>
      </c>
      <c r="E17" s="167">
        <f t="shared" si="1"/>
        <v>1.435640114293679</v>
      </c>
      <c r="F17" s="168">
        <v>616</v>
      </c>
      <c r="G17" s="169">
        <f t="shared" si="2"/>
        <v>1.4902624894157495</v>
      </c>
      <c r="H17" s="170">
        <f t="shared" si="3"/>
        <v>100</v>
      </c>
    </row>
    <row r="18" spans="1:8" x14ac:dyDescent="0.4">
      <c r="A18" s="171" t="s">
        <v>48</v>
      </c>
      <c r="B18" s="172">
        <v>23733</v>
      </c>
      <c r="C18" s="173">
        <f>SUM(C19:C30)</f>
        <v>100</v>
      </c>
      <c r="D18" s="172">
        <v>23648</v>
      </c>
      <c r="E18" s="173">
        <f>SUM(E19:E30)</f>
        <v>99.999999999999986</v>
      </c>
      <c r="F18" s="174">
        <v>22518</v>
      </c>
      <c r="G18" s="175">
        <f>SUM(G19:G30)</f>
        <v>100</v>
      </c>
      <c r="H18" s="176">
        <f>+F18/F5*100</f>
        <v>54.47683561146728</v>
      </c>
    </row>
    <row r="19" spans="1:8" x14ac:dyDescent="0.4">
      <c r="A19" s="165" t="s">
        <v>128</v>
      </c>
      <c r="B19" s="166">
        <v>993</v>
      </c>
      <c r="C19" s="167">
        <f>+B19/$B$18*100</f>
        <v>4.1840475287574268</v>
      </c>
      <c r="D19" s="166">
        <v>1028</v>
      </c>
      <c r="E19" s="167">
        <f>+D19/$D$18*100</f>
        <v>4.3470906630581867</v>
      </c>
      <c r="F19" s="168">
        <v>909</v>
      </c>
      <c r="G19" s="169">
        <f>+F19/$F$18*100</f>
        <v>4.0367705835331735</v>
      </c>
      <c r="H19" s="170">
        <f>+F19/F6*100</f>
        <v>87.572254335260112</v>
      </c>
    </row>
    <row r="20" spans="1:8" x14ac:dyDescent="0.4">
      <c r="A20" s="165" t="s">
        <v>129</v>
      </c>
      <c r="B20" s="166">
        <v>1944</v>
      </c>
      <c r="C20" s="167">
        <f t="shared" ref="C20:C30" si="4">+B20/$B$18*100</f>
        <v>8.1911262798634805</v>
      </c>
      <c r="D20" s="166">
        <v>2103</v>
      </c>
      <c r="E20" s="167">
        <f t="shared" ref="E20:E30" si="5">+D20/$D$18*100</f>
        <v>8.8929296346414066</v>
      </c>
      <c r="F20" s="168">
        <v>2180</v>
      </c>
      <c r="G20" s="169">
        <f>+F20/$F$18*100</f>
        <v>9.6811439737099221</v>
      </c>
      <c r="H20" s="170">
        <f t="shared" ref="H20:H30" si="6">+F20/F7*100</f>
        <v>45.134575569358176</v>
      </c>
    </row>
    <row r="21" spans="1:8" x14ac:dyDescent="0.4">
      <c r="A21" s="165" t="s">
        <v>130</v>
      </c>
      <c r="B21" s="166">
        <v>2415</v>
      </c>
      <c r="C21" s="167">
        <f t="shared" si="4"/>
        <v>10.175704714953863</v>
      </c>
      <c r="D21" s="166">
        <v>3124</v>
      </c>
      <c r="E21" s="167">
        <f t="shared" si="5"/>
        <v>13.210419485791611</v>
      </c>
      <c r="F21" s="168">
        <v>2398</v>
      </c>
      <c r="G21" s="169">
        <f t="shared" ref="G21:G30" si="7">+F21/$F$18*100</f>
        <v>10.649258371080913</v>
      </c>
      <c r="H21" s="170">
        <f t="shared" si="6"/>
        <v>32.862820337124852</v>
      </c>
    </row>
    <row r="22" spans="1:8" x14ac:dyDescent="0.4">
      <c r="A22" s="165" t="s">
        <v>131</v>
      </c>
      <c r="B22" s="166">
        <v>2987</v>
      </c>
      <c r="C22" s="167">
        <f t="shared" si="4"/>
        <v>12.58585092487254</v>
      </c>
      <c r="D22" s="166">
        <v>2260</v>
      </c>
      <c r="E22" s="167">
        <f t="shared" si="5"/>
        <v>9.5568335588633282</v>
      </c>
      <c r="F22" s="168">
        <v>2518</v>
      </c>
      <c r="G22" s="169">
        <f t="shared" si="7"/>
        <v>11.182165378808065</v>
      </c>
      <c r="H22" s="170">
        <f t="shared" si="6"/>
        <v>58.571760874622001</v>
      </c>
    </row>
    <row r="23" spans="1:8" x14ac:dyDescent="0.4">
      <c r="A23" s="165" t="s">
        <v>132</v>
      </c>
      <c r="B23" s="166">
        <v>1192</v>
      </c>
      <c r="C23" s="167">
        <f t="shared" si="4"/>
        <v>5.0225424514389241</v>
      </c>
      <c r="D23" s="166">
        <v>1233</v>
      </c>
      <c r="E23" s="167">
        <f t="shared" si="5"/>
        <v>5.2139715832205686</v>
      </c>
      <c r="F23" s="168">
        <v>1140</v>
      </c>
      <c r="G23" s="169">
        <f t="shared" si="7"/>
        <v>5.06261657340794</v>
      </c>
      <c r="H23" s="170">
        <f t="shared" si="6"/>
        <v>29.343629343629345</v>
      </c>
    </row>
    <row r="24" spans="1:8" x14ac:dyDescent="0.4">
      <c r="A24" s="165" t="s">
        <v>133</v>
      </c>
      <c r="B24" s="166">
        <v>366</v>
      </c>
      <c r="C24" s="167">
        <f t="shared" si="4"/>
        <v>1.5421564909619518</v>
      </c>
      <c r="D24" s="166">
        <v>374</v>
      </c>
      <c r="E24" s="167">
        <f t="shared" si="5"/>
        <v>1.5815290933694179</v>
      </c>
      <c r="F24" s="168">
        <v>352</v>
      </c>
      <c r="G24" s="169">
        <f t="shared" si="7"/>
        <v>1.563193889332978</v>
      </c>
      <c r="H24" s="170">
        <f t="shared" si="6"/>
        <v>93.86666666666666</v>
      </c>
    </row>
    <row r="25" spans="1:8" x14ac:dyDescent="0.4">
      <c r="A25" s="165" t="s">
        <v>134</v>
      </c>
      <c r="B25" s="166">
        <v>973</v>
      </c>
      <c r="C25" s="167">
        <f t="shared" si="4"/>
        <v>4.0997766822567732</v>
      </c>
      <c r="D25" s="166">
        <v>1044</v>
      </c>
      <c r="E25" s="167">
        <f t="shared" si="5"/>
        <v>4.4147496617050068</v>
      </c>
      <c r="F25" s="168">
        <v>943</v>
      </c>
      <c r="G25" s="169">
        <f t="shared" si="7"/>
        <v>4.1877609023891997</v>
      </c>
      <c r="H25" s="170">
        <f t="shared" si="6"/>
        <v>64.98966230186079</v>
      </c>
    </row>
    <row r="26" spans="1:8" x14ac:dyDescent="0.4">
      <c r="A26" s="165" t="s">
        <v>135</v>
      </c>
      <c r="B26" s="166">
        <v>8106</v>
      </c>
      <c r="C26" s="167">
        <f t="shared" si="4"/>
        <v>34.154974086714702</v>
      </c>
      <c r="D26" s="166">
        <v>8169</v>
      </c>
      <c r="E26" s="167">
        <f t="shared" si="5"/>
        <v>34.54414749661705</v>
      </c>
      <c r="F26" s="168">
        <v>7762</v>
      </c>
      <c r="G26" s="169">
        <f t="shared" si="7"/>
        <v>34.470201616484594</v>
      </c>
      <c r="H26" s="170">
        <f t="shared" si="6"/>
        <v>67.873382301504023</v>
      </c>
    </row>
    <row r="27" spans="1:8" x14ac:dyDescent="0.4">
      <c r="A27" s="165" t="s">
        <v>136</v>
      </c>
      <c r="B27" s="166">
        <v>1189</v>
      </c>
      <c r="C27" s="167">
        <f t="shared" si="4"/>
        <v>5.0099018244638271</v>
      </c>
      <c r="D27" s="166">
        <v>1213</v>
      </c>
      <c r="E27" s="167">
        <f t="shared" si="5"/>
        <v>5.1293978349120435</v>
      </c>
      <c r="F27" s="168">
        <v>1114</v>
      </c>
      <c r="G27" s="169">
        <f t="shared" si="7"/>
        <v>4.9471533884003911</v>
      </c>
      <c r="H27" s="170">
        <f t="shared" si="6"/>
        <v>96.450216450216459</v>
      </c>
    </row>
    <row r="28" spans="1:8" x14ac:dyDescent="0.4">
      <c r="A28" s="165" t="s">
        <v>137</v>
      </c>
      <c r="B28" s="166">
        <v>1346</v>
      </c>
      <c r="C28" s="167">
        <f t="shared" si="4"/>
        <v>5.671427969493954</v>
      </c>
      <c r="D28" s="166">
        <v>1298</v>
      </c>
      <c r="E28" s="167">
        <f t="shared" si="5"/>
        <v>5.4888362652232754</v>
      </c>
      <c r="F28" s="168">
        <v>1190</v>
      </c>
      <c r="G28" s="169">
        <f t="shared" si="7"/>
        <v>5.2846611599609208</v>
      </c>
      <c r="H28" s="170">
        <f t="shared" si="6"/>
        <v>97.222222222222214</v>
      </c>
    </row>
    <row r="29" spans="1:8" x14ac:dyDescent="0.4">
      <c r="A29" s="165" t="s">
        <v>138</v>
      </c>
      <c r="B29" s="166">
        <v>1413</v>
      </c>
      <c r="C29" s="167">
        <f t="shared" si="4"/>
        <v>5.9537353052711417</v>
      </c>
      <c r="D29" s="166">
        <v>1456</v>
      </c>
      <c r="E29" s="167">
        <f t="shared" si="5"/>
        <v>6.1569688768606223</v>
      </c>
      <c r="F29" s="168">
        <v>1686</v>
      </c>
      <c r="G29" s="169">
        <f t="shared" si="7"/>
        <v>7.48734345856648</v>
      </c>
      <c r="H29" s="170">
        <f t="shared" si="6"/>
        <v>45.213193885760255</v>
      </c>
    </row>
    <row r="30" spans="1:8" x14ac:dyDescent="0.4">
      <c r="A30" s="177" t="s">
        <v>139</v>
      </c>
      <c r="B30" s="178">
        <v>809</v>
      </c>
      <c r="C30" s="179">
        <f t="shared" si="4"/>
        <v>3.4087557409514178</v>
      </c>
      <c r="D30" s="178">
        <v>346</v>
      </c>
      <c r="E30" s="179">
        <f t="shared" si="5"/>
        <v>1.4631258457374829</v>
      </c>
      <c r="F30" s="180">
        <v>326</v>
      </c>
      <c r="G30" s="169">
        <f t="shared" si="7"/>
        <v>1.4477307043254286</v>
      </c>
      <c r="H30" s="170">
        <f t="shared" si="6"/>
        <v>52.922077922077925</v>
      </c>
    </row>
    <row r="31" spans="1:8" x14ac:dyDescent="0.4">
      <c r="A31" s="165" t="s">
        <v>49</v>
      </c>
      <c r="B31" s="166">
        <v>18859</v>
      </c>
      <c r="C31" s="167">
        <f>SUM(C32:C43)</f>
        <v>100</v>
      </c>
      <c r="D31" s="166">
        <v>19399</v>
      </c>
      <c r="E31" s="167">
        <f>SUM(E32:E43)</f>
        <v>100.00000000000001</v>
      </c>
      <c r="F31" s="168">
        <v>18817</v>
      </c>
      <c r="G31" s="175">
        <f>SUM(G32:G43)</f>
        <v>99.999999999999986</v>
      </c>
      <c r="H31" s="176">
        <f>+F31/F5*100</f>
        <v>45.52316438853272</v>
      </c>
    </row>
    <row r="32" spans="1:8" x14ac:dyDescent="0.4">
      <c r="A32" s="165" t="s">
        <v>128</v>
      </c>
      <c r="B32" s="166">
        <v>89</v>
      </c>
      <c r="C32" s="167">
        <f>+B32/$B$31*100</f>
        <v>0.47192321968291001</v>
      </c>
      <c r="D32" s="166">
        <v>181</v>
      </c>
      <c r="E32" s="167">
        <f>+D32/$D$31*100</f>
        <v>0.93303778545285843</v>
      </c>
      <c r="F32" s="168">
        <v>129</v>
      </c>
      <c r="G32" s="169">
        <f>+F32/$F$31*100</f>
        <v>0.68555030026040276</v>
      </c>
      <c r="H32" s="170">
        <f>+F32/F6*100</f>
        <v>12.427745664739884</v>
      </c>
    </row>
    <row r="33" spans="1:8" x14ac:dyDescent="0.4">
      <c r="A33" s="165" t="s">
        <v>129</v>
      </c>
      <c r="B33" s="166">
        <v>2272</v>
      </c>
      <c r="C33" s="167">
        <f t="shared" ref="C33:C43" si="8">+B33/$B$31*100</f>
        <v>12.047298372130017</v>
      </c>
      <c r="D33" s="166">
        <v>2611</v>
      </c>
      <c r="E33" s="167">
        <f t="shared" ref="E33:E43" si="9">+D33/$D$31*100</f>
        <v>13.459456673024384</v>
      </c>
      <c r="F33" s="168">
        <v>2650</v>
      </c>
      <c r="G33" s="169">
        <f>+F33/$F$31*100</f>
        <v>14.08301004410905</v>
      </c>
      <c r="H33" s="170">
        <f t="shared" ref="H33:H43" si="10">+F33/F7*100</f>
        <v>54.865424430641816</v>
      </c>
    </row>
    <row r="34" spans="1:8" x14ac:dyDescent="0.4">
      <c r="A34" s="165" t="s">
        <v>130</v>
      </c>
      <c r="B34" s="166">
        <v>4891</v>
      </c>
      <c r="C34" s="167">
        <f t="shared" si="8"/>
        <v>25.934567050214753</v>
      </c>
      <c r="D34" s="166">
        <v>5123</v>
      </c>
      <c r="E34" s="167">
        <f t="shared" si="9"/>
        <v>26.408577761740297</v>
      </c>
      <c r="F34" s="168">
        <v>4899</v>
      </c>
      <c r="G34" s="169">
        <f t="shared" ref="G34:G43" si="11">+F34/$F$31*100</f>
        <v>26.034968379656693</v>
      </c>
      <c r="H34" s="170">
        <f t="shared" si="10"/>
        <v>67.137179662875155</v>
      </c>
    </row>
    <row r="35" spans="1:8" x14ac:dyDescent="0.4">
      <c r="A35" s="165" t="s">
        <v>131</v>
      </c>
      <c r="B35" s="166">
        <v>1999</v>
      </c>
      <c r="C35" s="167">
        <f t="shared" si="8"/>
        <v>10.599713664563339</v>
      </c>
      <c r="D35" s="166">
        <v>1882</v>
      </c>
      <c r="E35" s="167">
        <f t="shared" si="9"/>
        <v>9.7015310067529246</v>
      </c>
      <c r="F35" s="168">
        <v>1781</v>
      </c>
      <c r="G35" s="169">
        <f t="shared" si="11"/>
        <v>9.4648456183238547</v>
      </c>
      <c r="H35" s="170">
        <f t="shared" si="10"/>
        <v>41.428239125377999</v>
      </c>
    </row>
    <row r="36" spans="1:8" x14ac:dyDescent="0.4">
      <c r="A36" s="165" t="s">
        <v>132</v>
      </c>
      <c r="B36" s="166">
        <v>2638</v>
      </c>
      <c r="C36" s="167">
        <f t="shared" si="8"/>
        <v>13.988016331724907</v>
      </c>
      <c r="D36" s="166">
        <v>2738</v>
      </c>
      <c r="E36" s="167">
        <f t="shared" si="9"/>
        <v>14.114129594308986</v>
      </c>
      <c r="F36" s="168">
        <v>2745</v>
      </c>
      <c r="G36" s="169">
        <f t="shared" si="11"/>
        <v>14.587872668331828</v>
      </c>
      <c r="H36" s="170">
        <f t="shared" si="10"/>
        <v>70.656370656370655</v>
      </c>
    </row>
    <row r="37" spans="1:8" x14ac:dyDescent="0.4">
      <c r="A37" s="165" t="s">
        <v>133</v>
      </c>
      <c r="B37" s="166">
        <v>29</v>
      </c>
      <c r="C37" s="167">
        <f t="shared" si="8"/>
        <v>0.15377273450342011</v>
      </c>
      <c r="D37" s="166">
        <v>16</v>
      </c>
      <c r="E37" s="167">
        <f t="shared" si="9"/>
        <v>8.2478478272075884E-2</v>
      </c>
      <c r="F37" s="168">
        <v>23</v>
      </c>
      <c r="G37" s="169">
        <f t="shared" si="11"/>
        <v>0.12222989849604081</v>
      </c>
      <c r="H37" s="170">
        <f t="shared" si="10"/>
        <v>6.1333333333333329</v>
      </c>
    </row>
    <row r="38" spans="1:8" x14ac:dyDescent="0.4">
      <c r="A38" s="165" t="s">
        <v>134</v>
      </c>
      <c r="B38" s="166">
        <v>582</v>
      </c>
      <c r="C38" s="167">
        <f t="shared" si="8"/>
        <v>3.086059706241052</v>
      </c>
      <c r="D38" s="166">
        <v>627</v>
      </c>
      <c r="E38" s="167">
        <f t="shared" si="9"/>
        <v>3.2321253672869732</v>
      </c>
      <c r="F38" s="168">
        <v>508</v>
      </c>
      <c r="G38" s="169">
        <f t="shared" si="11"/>
        <v>2.6996864537386407</v>
      </c>
      <c r="H38" s="170">
        <f t="shared" si="10"/>
        <v>35.010337698139217</v>
      </c>
    </row>
    <row r="39" spans="1:8" x14ac:dyDescent="0.4">
      <c r="A39" s="165" t="s">
        <v>135</v>
      </c>
      <c r="B39" s="166">
        <v>3633</v>
      </c>
      <c r="C39" s="167">
        <f t="shared" si="8"/>
        <v>19.264011877618113</v>
      </c>
      <c r="D39" s="166">
        <v>3749</v>
      </c>
      <c r="E39" s="167">
        <f t="shared" si="9"/>
        <v>19.325738440125782</v>
      </c>
      <c r="F39" s="168">
        <v>3674</v>
      </c>
      <c r="G39" s="169">
        <f t="shared" si="11"/>
        <v>19.524897698889301</v>
      </c>
      <c r="H39" s="170">
        <f t="shared" si="10"/>
        <v>32.126617698495977</v>
      </c>
    </row>
    <row r="40" spans="1:8" x14ac:dyDescent="0.4">
      <c r="A40" s="165" t="s">
        <v>136</v>
      </c>
      <c r="B40" s="166">
        <v>51</v>
      </c>
      <c r="C40" s="167">
        <f t="shared" si="8"/>
        <v>0.27042791240256642</v>
      </c>
      <c r="D40" s="166">
        <v>48</v>
      </c>
      <c r="E40" s="167">
        <f t="shared" si="9"/>
        <v>0.24743543481622765</v>
      </c>
      <c r="F40" s="168">
        <v>41</v>
      </c>
      <c r="G40" s="169">
        <f t="shared" si="11"/>
        <v>0.21788807992772491</v>
      </c>
      <c r="H40" s="170">
        <f t="shared" si="10"/>
        <v>3.5497835497835499</v>
      </c>
    </row>
    <row r="41" spans="1:8" x14ac:dyDescent="0.4">
      <c r="A41" s="165" t="s">
        <v>137</v>
      </c>
      <c r="B41" s="166">
        <v>26</v>
      </c>
      <c r="C41" s="167">
        <f t="shared" si="8"/>
        <v>0.13786521024444562</v>
      </c>
      <c r="D41" s="166">
        <v>24</v>
      </c>
      <c r="E41" s="167">
        <f t="shared" si="9"/>
        <v>0.12371771740811383</v>
      </c>
      <c r="F41" s="168">
        <v>34</v>
      </c>
      <c r="G41" s="169">
        <f t="shared" si="11"/>
        <v>0.18068767603762553</v>
      </c>
      <c r="H41" s="170">
        <f t="shared" si="10"/>
        <v>2.7777777777777777</v>
      </c>
    </row>
    <row r="42" spans="1:8" x14ac:dyDescent="0.4">
      <c r="A42" s="165" t="s">
        <v>138</v>
      </c>
      <c r="B42" s="166">
        <v>1994</v>
      </c>
      <c r="C42" s="167">
        <f t="shared" si="8"/>
        <v>10.573201124131714</v>
      </c>
      <c r="D42" s="166">
        <v>2128</v>
      </c>
      <c r="E42" s="167">
        <f t="shared" si="9"/>
        <v>10.969637610186092</v>
      </c>
      <c r="F42" s="168">
        <v>2043</v>
      </c>
      <c r="G42" s="169">
        <f t="shared" si="11"/>
        <v>10.857203592496147</v>
      </c>
      <c r="H42" s="170">
        <f t="shared" si="10"/>
        <v>54.786806114239738</v>
      </c>
    </row>
    <row r="43" spans="1:8" x14ac:dyDescent="0.4">
      <c r="A43" s="177" t="s">
        <v>139</v>
      </c>
      <c r="B43" s="178">
        <v>655</v>
      </c>
      <c r="C43" s="179">
        <f t="shared" si="8"/>
        <v>3.4731427965427648</v>
      </c>
      <c r="D43" s="178">
        <v>272</v>
      </c>
      <c r="E43" s="179">
        <f t="shared" si="9"/>
        <v>1.4021341306252899</v>
      </c>
      <c r="F43" s="180">
        <v>290</v>
      </c>
      <c r="G43" s="181">
        <f t="shared" si="11"/>
        <v>1.5411595897326884</v>
      </c>
      <c r="H43" s="182">
        <f t="shared" si="10"/>
        <v>47.077922077922082</v>
      </c>
    </row>
  </sheetData>
  <mergeCells count="5">
    <mergeCell ref="A2:A3"/>
    <mergeCell ref="B2:C2"/>
    <mergeCell ref="D2:E2"/>
    <mergeCell ref="F2:G2"/>
    <mergeCell ref="H2:H3"/>
  </mergeCells>
  <phoneticPr fontId="1"/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activeCell="B20" sqref="B20"/>
    </sheetView>
  </sheetViews>
  <sheetFormatPr defaultRowHeight="18.75" x14ac:dyDescent="0.4"/>
  <cols>
    <col min="1" max="1" width="25" customWidth="1"/>
  </cols>
  <sheetData>
    <row r="1" spans="1:9" x14ac:dyDescent="0.4">
      <c r="A1" s="48" t="s">
        <v>140</v>
      </c>
      <c r="B1" s="7"/>
      <c r="C1" s="7"/>
      <c r="D1" s="7"/>
      <c r="E1" s="7"/>
      <c r="F1" s="7"/>
      <c r="G1" s="7"/>
      <c r="H1" s="7"/>
      <c r="I1" s="183"/>
    </row>
    <row r="2" spans="1:9" x14ac:dyDescent="0.4">
      <c r="A2" s="406" t="s">
        <v>141</v>
      </c>
      <c r="B2" s="385" t="s">
        <v>115</v>
      </c>
      <c r="C2" s="386"/>
      <c r="D2" s="385" t="s">
        <v>116</v>
      </c>
      <c r="E2" s="386"/>
      <c r="F2" s="408" t="s">
        <v>53</v>
      </c>
      <c r="G2" s="409"/>
      <c r="H2" s="410" t="s">
        <v>142</v>
      </c>
      <c r="I2" s="411"/>
    </row>
    <row r="3" spans="1:9" x14ac:dyDescent="0.4">
      <c r="A3" s="407"/>
      <c r="B3" s="102"/>
      <c r="C3" s="103" t="s">
        <v>60</v>
      </c>
      <c r="D3" s="102"/>
      <c r="E3" s="103" t="s">
        <v>60</v>
      </c>
      <c r="F3" s="184"/>
      <c r="G3" s="185" t="s">
        <v>60</v>
      </c>
      <c r="H3" s="186"/>
      <c r="I3" s="187" t="s">
        <v>143</v>
      </c>
    </row>
    <row r="4" spans="1:9" x14ac:dyDescent="0.4">
      <c r="A4" s="188"/>
      <c r="B4" s="104" t="s">
        <v>144</v>
      </c>
      <c r="C4" s="104" t="s">
        <v>45</v>
      </c>
      <c r="D4" s="104" t="s">
        <v>144</v>
      </c>
      <c r="E4" s="104" t="s">
        <v>145</v>
      </c>
      <c r="F4" s="189" t="s">
        <v>144</v>
      </c>
      <c r="G4" s="189" t="s">
        <v>153</v>
      </c>
      <c r="H4" s="190" t="s">
        <v>144</v>
      </c>
      <c r="I4" s="191" t="s">
        <v>145</v>
      </c>
    </row>
    <row r="5" spans="1:9" x14ac:dyDescent="0.4">
      <c r="A5" s="192" t="s">
        <v>146</v>
      </c>
      <c r="B5" s="109">
        <v>18328</v>
      </c>
      <c r="C5" s="110">
        <f>SUM(C6:C10)-C7</f>
        <v>100</v>
      </c>
      <c r="D5" s="109">
        <v>17953</v>
      </c>
      <c r="E5" s="110">
        <f>SUM(E6:E10)-E7</f>
        <v>100</v>
      </c>
      <c r="F5" s="193">
        <v>17483</v>
      </c>
      <c r="G5" s="194">
        <f>SUM(G6:G10)-G7</f>
        <v>100</v>
      </c>
      <c r="H5" s="195">
        <f t="shared" ref="H5:H10" si="0">F5-D5</f>
        <v>-470</v>
      </c>
      <c r="I5" s="196">
        <f t="shared" ref="I5:I10" si="1">F5/D5*100-100</f>
        <v>-2.617946861248825</v>
      </c>
    </row>
    <row r="6" spans="1:9" x14ac:dyDescent="0.4">
      <c r="A6" s="197" t="s">
        <v>147</v>
      </c>
      <c r="B6" s="92">
        <v>10584</v>
      </c>
      <c r="C6" s="107">
        <f>+B6/(+B6+B8+B9+B10)*100</f>
        <v>58.397704700949014</v>
      </c>
      <c r="D6" s="92">
        <v>10752</v>
      </c>
      <c r="E6" s="198">
        <f>+D6/(+D6+D8+D9+D10)*100</f>
        <v>60.472440944881889</v>
      </c>
      <c r="F6" s="199">
        <v>10351</v>
      </c>
      <c r="G6" s="200">
        <f>+F6/(+F6+F8+F9+F10)*100</f>
        <v>60.674091441969523</v>
      </c>
      <c r="H6" s="201">
        <f t="shared" si="0"/>
        <v>-401</v>
      </c>
      <c r="I6" s="202">
        <f t="shared" si="1"/>
        <v>-3.7295386904761898</v>
      </c>
    </row>
    <row r="7" spans="1:9" x14ac:dyDescent="0.4">
      <c r="A7" s="197" t="s">
        <v>148</v>
      </c>
      <c r="B7" s="92">
        <v>7928</v>
      </c>
      <c r="C7" s="107">
        <f>+B7/(+B6+B8+B9+B10)*100</f>
        <v>43.743103067755463</v>
      </c>
      <c r="D7" s="92">
        <v>7847</v>
      </c>
      <c r="E7" s="198">
        <f>+D7/(+D6+D8+D9+D10)*100</f>
        <v>44.133858267716533</v>
      </c>
      <c r="F7" s="199">
        <v>7728</v>
      </c>
      <c r="G7" s="200">
        <f>+F7/(+F6+F8+F9+F10)*100</f>
        <v>45.2989449003517</v>
      </c>
      <c r="H7" s="201">
        <f t="shared" si="0"/>
        <v>-119</v>
      </c>
      <c r="I7" s="202">
        <f t="shared" si="1"/>
        <v>-1.5165031222123133</v>
      </c>
    </row>
    <row r="8" spans="1:9" x14ac:dyDescent="0.4">
      <c r="A8" s="197" t="s">
        <v>149</v>
      </c>
      <c r="B8" s="92">
        <v>3841</v>
      </c>
      <c r="C8" s="107">
        <f>+B8/(+B6+B8+B9+B10)*100</f>
        <v>21.19289340101523</v>
      </c>
      <c r="D8" s="92">
        <v>3283</v>
      </c>
      <c r="E8" s="198">
        <f>+D8/(+D6+D8+D9+D10)*100</f>
        <v>18.464566929133859</v>
      </c>
      <c r="F8" s="199">
        <v>2793</v>
      </c>
      <c r="G8" s="200">
        <f>+F8/(+F6+F8+F9+F10)*100</f>
        <v>16.371629542790153</v>
      </c>
      <c r="H8" s="201">
        <f t="shared" si="0"/>
        <v>-490</v>
      </c>
      <c r="I8" s="202">
        <f t="shared" si="1"/>
        <v>-14.925373134328353</v>
      </c>
    </row>
    <row r="9" spans="1:9" x14ac:dyDescent="0.4">
      <c r="A9" s="197" t="s">
        <v>150</v>
      </c>
      <c r="B9" s="92">
        <v>677</v>
      </c>
      <c r="C9" s="107">
        <f>+B9/(+B6+B8+B9+B10)*100</f>
        <v>3.7353785036415803</v>
      </c>
      <c r="D9" s="92">
        <v>736</v>
      </c>
      <c r="E9" s="198">
        <f>+D9/(+D6+D8+D9+D10)*100</f>
        <v>4.1394825646794153</v>
      </c>
      <c r="F9" s="199">
        <v>789</v>
      </c>
      <c r="G9" s="200">
        <f>+F9/(+F6+F8+F9+F10)*100</f>
        <v>4.6248534583821801</v>
      </c>
      <c r="H9" s="201">
        <f t="shared" si="0"/>
        <v>53</v>
      </c>
      <c r="I9" s="202">
        <f t="shared" si="1"/>
        <v>7.2010869565217348</v>
      </c>
    </row>
    <row r="10" spans="1:9" x14ac:dyDescent="0.4">
      <c r="A10" s="203" t="s">
        <v>151</v>
      </c>
      <c r="B10" s="98">
        <v>3022</v>
      </c>
      <c r="C10" s="116">
        <f>+B10/(+B6+B8+B9+B10)*100</f>
        <v>16.674023394394176</v>
      </c>
      <c r="D10" s="98">
        <v>3009</v>
      </c>
      <c r="E10" s="116">
        <f>+D10/(+D6+D8+D9+D10)*100</f>
        <v>16.923509561304837</v>
      </c>
      <c r="F10" s="204">
        <v>3127</v>
      </c>
      <c r="G10" s="205">
        <f>+F10/(+F6+F8+F9+F10)*100</f>
        <v>18.329425556858148</v>
      </c>
      <c r="H10" s="206">
        <f t="shared" si="0"/>
        <v>118</v>
      </c>
      <c r="I10" s="207">
        <f t="shared" si="1"/>
        <v>3.9215686274509949</v>
      </c>
    </row>
    <row r="11" spans="1:9" x14ac:dyDescent="0.4">
      <c r="A11" s="7" t="s">
        <v>152</v>
      </c>
      <c r="B11" s="7"/>
      <c r="C11" s="7"/>
      <c r="D11" s="7"/>
      <c r="E11" s="7"/>
      <c r="F11" s="7"/>
      <c r="G11" s="7"/>
      <c r="H11" s="208"/>
      <c r="I11" s="183"/>
    </row>
  </sheetData>
  <mergeCells count="5">
    <mergeCell ref="A2:A3"/>
    <mergeCell ref="B2:C2"/>
    <mergeCell ref="D2:E2"/>
    <mergeCell ref="F2:G2"/>
    <mergeCell ref="H2:I2"/>
  </mergeCells>
  <phoneticPr fontId="1"/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Normal="100" zoomScaleSheetLayoutView="100" workbookViewId="0">
      <selection sqref="A1:J1"/>
    </sheetView>
  </sheetViews>
  <sheetFormatPr defaultRowHeight="18.75" x14ac:dyDescent="0.4"/>
  <sheetData>
    <row r="1" spans="1:10" x14ac:dyDescent="0.4">
      <c r="A1" s="415" t="s">
        <v>154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0" x14ac:dyDescent="0.4">
      <c r="A2" s="416" t="s">
        <v>28</v>
      </c>
      <c r="B2" s="417"/>
      <c r="C2" s="417"/>
      <c r="D2" s="418"/>
      <c r="E2" s="209" t="s">
        <v>155</v>
      </c>
      <c r="F2" s="425" t="s">
        <v>156</v>
      </c>
      <c r="G2" s="426"/>
      <c r="H2" s="426"/>
      <c r="I2" s="427" t="s">
        <v>157</v>
      </c>
      <c r="J2" s="427"/>
    </row>
    <row r="3" spans="1:10" x14ac:dyDescent="0.4">
      <c r="A3" s="419"/>
      <c r="B3" s="420"/>
      <c r="C3" s="420"/>
      <c r="D3" s="421"/>
      <c r="E3" s="210" t="s">
        <v>158</v>
      </c>
      <c r="F3" s="210" t="s">
        <v>158</v>
      </c>
      <c r="G3" s="210" t="s">
        <v>159</v>
      </c>
      <c r="H3" s="210" t="s">
        <v>160</v>
      </c>
      <c r="I3" s="210" t="s">
        <v>158</v>
      </c>
      <c r="J3" s="210" t="s">
        <v>159</v>
      </c>
    </row>
    <row r="4" spans="1:10" x14ac:dyDescent="0.4">
      <c r="A4" s="422"/>
      <c r="B4" s="423"/>
      <c r="C4" s="423"/>
      <c r="D4" s="424"/>
      <c r="E4" s="211" t="s">
        <v>161</v>
      </c>
      <c r="F4" s="211" t="s">
        <v>161</v>
      </c>
      <c r="G4" s="211" t="s">
        <v>162</v>
      </c>
      <c r="H4" s="211" t="s">
        <v>163</v>
      </c>
      <c r="I4" s="211" t="s">
        <v>161</v>
      </c>
      <c r="J4" s="211" t="s">
        <v>162</v>
      </c>
    </row>
    <row r="5" spans="1:10" x14ac:dyDescent="0.4">
      <c r="A5" s="412" t="s">
        <v>81</v>
      </c>
      <c r="B5" s="212" t="s">
        <v>164</v>
      </c>
      <c r="C5" s="213"/>
      <c r="D5" s="214"/>
      <c r="E5" s="215">
        <v>21274</v>
      </c>
      <c r="F5" s="215">
        <v>21256</v>
      </c>
      <c r="G5" s="215">
        <v>83746</v>
      </c>
      <c r="H5" s="216">
        <f t="shared" ref="H5:H11" si="0">G5/F5</f>
        <v>3.9398757997741813</v>
      </c>
      <c r="I5" s="215">
        <v>18</v>
      </c>
      <c r="J5" s="215">
        <v>435</v>
      </c>
    </row>
    <row r="6" spans="1:10" x14ac:dyDescent="0.4">
      <c r="A6" s="413"/>
      <c r="B6" s="212" t="s">
        <v>165</v>
      </c>
      <c r="C6" s="213"/>
      <c r="D6" s="214"/>
      <c r="E6" s="215">
        <v>21922</v>
      </c>
      <c r="F6" s="215">
        <v>21891</v>
      </c>
      <c r="G6" s="215">
        <v>82966</v>
      </c>
      <c r="H6" s="216">
        <f t="shared" si="0"/>
        <v>3.7899593440226576</v>
      </c>
      <c r="I6" s="215">
        <v>26</v>
      </c>
      <c r="J6" s="215">
        <v>404</v>
      </c>
    </row>
    <row r="7" spans="1:10" x14ac:dyDescent="0.4">
      <c r="A7" s="413"/>
      <c r="B7" s="212" t="s">
        <v>166</v>
      </c>
      <c r="C7" s="213"/>
      <c r="D7" s="214"/>
      <c r="E7" s="215">
        <v>23409</v>
      </c>
      <c r="F7" s="215">
        <v>23395</v>
      </c>
      <c r="G7" s="215">
        <v>83703</v>
      </c>
      <c r="H7" s="216">
        <f t="shared" si="0"/>
        <v>3.5778157726009829</v>
      </c>
      <c r="I7" s="215">
        <v>14</v>
      </c>
      <c r="J7" s="215">
        <v>348</v>
      </c>
    </row>
    <row r="8" spans="1:10" x14ac:dyDescent="0.4">
      <c r="A8" s="413"/>
      <c r="B8" s="212" t="s">
        <v>167</v>
      </c>
      <c r="C8" s="213"/>
      <c r="D8" s="214"/>
      <c r="E8" s="215">
        <v>24845</v>
      </c>
      <c r="F8" s="215">
        <v>24804</v>
      </c>
      <c r="G8" s="215">
        <v>83618</v>
      </c>
      <c r="H8" s="216">
        <f t="shared" si="0"/>
        <v>3.3711498145460408</v>
      </c>
      <c r="I8" s="215">
        <v>27</v>
      </c>
      <c r="J8" s="215">
        <v>658</v>
      </c>
    </row>
    <row r="9" spans="1:10" x14ac:dyDescent="0.4">
      <c r="A9" s="413"/>
      <c r="B9" s="212" t="s">
        <v>50</v>
      </c>
      <c r="C9" s="213"/>
      <c r="D9" s="214"/>
      <c r="E9" s="215">
        <v>25820</v>
      </c>
      <c r="F9" s="215">
        <v>25698</v>
      </c>
      <c r="G9" s="215">
        <v>82398</v>
      </c>
      <c r="H9" s="216">
        <f t="shared" si="0"/>
        <v>3.2063973850105065</v>
      </c>
      <c r="I9" s="215">
        <v>29</v>
      </c>
      <c r="J9" s="215">
        <v>753</v>
      </c>
    </row>
    <row r="10" spans="1:10" x14ac:dyDescent="0.4">
      <c r="A10" s="413"/>
      <c r="B10" s="212" t="s">
        <v>51</v>
      </c>
      <c r="C10" s="213"/>
      <c r="D10" s="214"/>
      <c r="E10" s="215">
        <v>26653</v>
      </c>
      <c r="F10" s="215">
        <v>26617</v>
      </c>
      <c r="G10" s="215">
        <v>80891</v>
      </c>
      <c r="H10" s="216">
        <f t="shared" si="0"/>
        <v>3.0390727730397864</v>
      </c>
      <c r="I10" s="215">
        <v>36</v>
      </c>
      <c r="J10" s="215">
        <v>985</v>
      </c>
    </row>
    <row r="11" spans="1:10" x14ac:dyDescent="0.4">
      <c r="A11" s="414"/>
      <c r="B11" s="217" t="s">
        <v>52</v>
      </c>
      <c r="C11" s="218"/>
      <c r="D11" s="219"/>
      <c r="E11" s="220">
        <v>27537</v>
      </c>
      <c r="F11" s="220">
        <v>27494</v>
      </c>
      <c r="G11" s="220">
        <v>78619</v>
      </c>
      <c r="H11" s="221">
        <f t="shared" si="0"/>
        <v>2.8594966174438059</v>
      </c>
      <c r="I11" s="220">
        <v>43</v>
      </c>
      <c r="J11" s="220">
        <v>1165</v>
      </c>
    </row>
    <row r="12" spans="1:10" x14ac:dyDescent="0.4">
      <c r="A12" s="412" t="s">
        <v>168</v>
      </c>
      <c r="B12" s="222" t="s">
        <v>164</v>
      </c>
      <c r="C12" s="223" t="s">
        <v>169</v>
      </c>
      <c r="D12" s="224" t="s">
        <v>165</v>
      </c>
      <c r="E12" s="215">
        <f t="shared" ref="E12:J17" si="1">E6-E5</f>
        <v>648</v>
      </c>
      <c r="F12" s="215">
        <f t="shared" si="1"/>
        <v>635</v>
      </c>
      <c r="G12" s="225">
        <f t="shared" si="1"/>
        <v>-780</v>
      </c>
      <c r="H12" s="226">
        <f t="shared" si="1"/>
        <v>-0.14991645575152379</v>
      </c>
      <c r="I12" s="227">
        <f t="shared" si="1"/>
        <v>8</v>
      </c>
      <c r="J12" s="227">
        <f t="shared" si="1"/>
        <v>-31</v>
      </c>
    </row>
    <row r="13" spans="1:10" x14ac:dyDescent="0.4">
      <c r="A13" s="413"/>
      <c r="B13" s="212" t="s">
        <v>165</v>
      </c>
      <c r="C13" s="213" t="s">
        <v>169</v>
      </c>
      <c r="D13" s="228" t="s">
        <v>166</v>
      </c>
      <c r="E13" s="215">
        <f t="shared" si="1"/>
        <v>1487</v>
      </c>
      <c r="F13" s="215">
        <f t="shared" si="1"/>
        <v>1504</v>
      </c>
      <c r="G13" s="215">
        <f t="shared" si="1"/>
        <v>737</v>
      </c>
      <c r="H13" s="226">
        <f t="shared" si="1"/>
        <v>-0.21214357142167461</v>
      </c>
      <c r="I13" s="227">
        <f t="shared" si="1"/>
        <v>-12</v>
      </c>
      <c r="J13" s="227">
        <f t="shared" si="1"/>
        <v>-56</v>
      </c>
    </row>
    <row r="14" spans="1:10" x14ac:dyDescent="0.4">
      <c r="A14" s="413"/>
      <c r="B14" s="212" t="s">
        <v>166</v>
      </c>
      <c r="C14" s="213" t="s">
        <v>169</v>
      </c>
      <c r="D14" s="228" t="s">
        <v>167</v>
      </c>
      <c r="E14" s="215">
        <f t="shared" si="1"/>
        <v>1436</v>
      </c>
      <c r="F14" s="215">
        <f t="shared" si="1"/>
        <v>1409</v>
      </c>
      <c r="G14" s="225">
        <f t="shared" si="1"/>
        <v>-85</v>
      </c>
      <c r="H14" s="226">
        <f t="shared" si="1"/>
        <v>-0.20666595805494214</v>
      </c>
      <c r="I14" s="227">
        <f t="shared" si="1"/>
        <v>13</v>
      </c>
      <c r="J14" s="227">
        <f t="shared" si="1"/>
        <v>310</v>
      </c>
    </row>
    <row r="15" spans="1:10" x14ac:dyDescent="0.4">
      <c r="A15" s="413"/>
      <c r="B15" s="212" t="s">
        <v>167</v>
      </c>
      <c r="C15" s="213" t="s">
        <v>169</v>
      </c>
      <c r="D15" s="228" t="s">
        <v>50</v>
      </c>
      <c r="E15" s="215">
        <f t="shared" si="1"/>
        <v>975</v>
      </c>
      <c r="F15" s="215">
        <f t="shared" si="1"/>
        <v>894</v>
      </c>
      <c r="G15" s="225">
        <f t="shared" si="1"/>
        <v>-1220</v>
      </c>
      <c r="H15" s="226">
        <f t="shared" si="1"/>
        <v>-0.16475242953553426</v>
      </c>
      <c r="I15" s="227">
        <f t="shared" si="1"/>
        <v>2</v>
      </c>
      <c r="J15" s="227">
        <f t="shared" si="1"/>
        <v>95</v>
      </c>
    </row>
    <row r="16" spans="1:10" x14ac:dyDescent="0.4">
      <c r="A16" s="413"/>
      <c r="B16" s="212" t="s">
        <v>50</v>
      </c>
      <c r="C16" s="213" t="s">
        <v>169</v>
      </c>
      <c r="D16" s="228" t="s">
        <v>51</v>
      </c>
      <c r="E16" s="215">
        <f t="shared" si="1"/>
        <v>833</v>
      </c>
      <c r="F16" s="215">
        <f t="shared" si="1"/>
        <v>919</v>
      </c>
      <c r="G16" s="225">
        <f t="shared" si="1"/>
        <v>-1507</v>
      </c>
      <c r="H16" s="226">
        <f t="shared" si="1"/>
        <v>-0.16732461197072013</v>
      </c>
      <c r="I16" s="227">
        <f t="shared" si="1"/>
        <v>7</v>
      </c>
      <c r="J16" s="227">
        <f t="shared" si="1"/>
        <v>232</v>
      </c>
    </row>
    <row r="17" spans="1:10" x14ac:dyDescent="0.4">
      <c r="A17" s="414"/>
      <c r="B17" s="217" t="s">
        <v>51</v>
      </c>
      <c r="C17" s="218" t="s">
        <v>169</v>
      </c>
      <c r="D17" s="229" t="s">
        <v>52</v>
      </c>
      <c r="E17" s="220">
        <f t="shared" si="1"/>
        <v>884</v>
      </c>
      <c r="F17" s="220">
        <f t="shared" si="1"/>
        <v>877</v>
      </c>
      <c r="G17" s="230">
        <f t="shared" si="1"/>
        <v>-2272</v>
      </c>
      <c r="H17" s="231">
        <f t="shared" si="1"/>
        <v>-0.1795761555959805</v>
      </c>
      <c r="I17" s="230">
        <f t="shared" si="1"/>
        <v>7</v>
      </c>
      <c r="J17" s="230">
        <f t="shared" si="1"/>
        <v>180</v>
      </c>
    </row>
    <row r="18" spans="1:10" x14ac:dyDescent="0.4">
      <c r="A18" s="412" t="s">
        <v>143</v>
      </c>
      <c r="B18" s="222" t="s">
        <v>164</v>
      </c>
      <c r="C18" s="223" t="s">
        <v>169</v>
      </c>
      <c r="D18" s="224" t="s">
        <v>165</v>
      </c>
      <c r="E18" s="232">
        <f t="shared" ref="E18:J23" si="2">(E6-E5)/E5*100</f>
        <v>3.0459716085362412</v>
      </c>
      <c r="F18" s="232">
        <f t="shared" si="2"/>
        <v>2.9873917952578095</v>
      </c>
      <c r="G18" s="232">
        <f t="shared" si="2"/>
        <v>-0.93138776777398324</v>
      </c>
      <c r="H18" s="232">
        <f t="shared" si="2"/>
        <v>-3.8051061345668926</v>
      </c>
      <c r="I18" s="232">
        <f t="shared" si="2"/>
        <v>44.444444444444443</v>
      </c>
      <c r="J18" s="232">
        <f t="shared" si="2"/>
        <v>-7.1264367816091951</v>
      </c>
    </row>
    <row r="19" spans="1:10" x14ac:dyDescent="0.4">
      <c r="A19" s="413"/>
      <c r="B19" s="212" t="s">
        <v>165</v>
      </c>
      <c r="C19" s="213" t="s">
        <v>169</v>
      </c>
      <c r="D19" s="228" t="s">
        <v>166</v>
      </c>
      <c r="E19" s="232">
        <f t="shared" si="2"/>
        <v>6.7831402244320769</v>
      </c>
      <c r="F19" s="232">
        <f t="shared" si="2"/>
        <v>6.8704033621122829</v>
      </c>
      <c r="G19" s="232">
        <f t="shared" si="2"/>
        <v>0.88831569558614365</v>
      </c>
      <c r="H19" s="232">
        <f t="shared" si="2"/>
        <v>-5.5975157558420063</v>
      </c>
      <c r="I19" s="232">
        <f t="shared" si="2"/>
        <v>-46.153846153846153</v>
      </c>
      <c r="J19" s="232">
        <f t="shared" si="2"/>
        <v>-13.861386138613863</v>
      </c>
    </row>
    <row r="20" spans="1:10" x14ac:dyDescent="0.4">
      <c r="A20" s="413"/>
      <c r="B20" s="212" t="s">
        <v>166</v>
      </c>
      <c r="C20" s="213" t="s">
        <v>169</v>
      </c>
      <c r="D20" s="228" t="s">
        <v>167</v>
      </c>
      <c r="E20" s="232">
        <f t="shared" si="2"/>
        <v>6.1343927549233204</v>
      </c>
      <c r="F20" s="232">
        <f t="shared" si="2"/>
        <v>6.0226544133361832</v>
      </c>
      <c r="G20" s="232">
        <f t="shared" si="2"/>
        <v>-0.10154952630132733</v>
      </c>
      <c r="H20" s="232">
        <f t="shared" si="2"/>
        <v>-5.7763163670302999</v>
      </c>
      <c r="I20" s="232">
        <f t="shared" si="2"/>
        <v>92.857142857142861</v>
      </c>
      <c r="J20" s="232">
        <f t="shared" si="2"/>
        <v>89.080459770114942</v>
      </c>
    </row>
    <row r="21" spans="1:10" x14ac:dyDescent="0.4">
      <c r="A21" s="413"/>
      <c r="B21" s="212" t="s">
        <v>167</v>
      </c>
      <c r="C21" s="213" t="s">
        <v>169</v>
      </c>
      <c r="D21" s="228" t="s">
        <v>50</v>
      </c>
      <c r="E21" s="232">
        <f t="shared" si="2"/>
        <v>3.9243308512779231</v>
      </c>
      <c r="F21" s="232">
        <f t="shared" si="2"/>
        <v>3.6042573778422833</v>
      </c>
      <c r="G21" s="232">
        <f t="shared" si="2"/>
        <v>-1.4590160013394244</v>
      </c>
      <c r="H21" s="232">
        <f t="shared" si="2"/>
        <v>-4.8871286830579441</v>
      </c>
      <c r="I21" s="232">
        <f t="shared" si="2"/>
        <v>7.4074074074074066</v>
      </c>
      <c r="J21" s="232">
        <f t="shared" si="2"/>
        <v>14.437689969604865</v>
      </c>
    </row>
    <row r="22" spans="1:10" x14ac:dyDescent="0.4">
      <c r="A22" s="413"/>
      <c r="B22" s="212" t="s">
        <v>50</v>
      </c>
      <c r="C22" s="213" t="s">
        <v>169</v>
      </c>
      <c r="D22" s="228" t="s">
        <v>51</v>
      </c>
      <c r="E22" s="232">
        <f t="shared" si="2"/>
        <v>3.2261812548412081</v>
      </c>
      <c r="F22" s="232">
        <f t="shared" si="2"/>
        <v>3.5761537862868704</v>
      </c>
      <c r="G22" s="232">
        <f t="shared" si="2"/>
        <v>-1.8289278865991891</v>
      </c>
      <c r="H22" s="232">
        <f t="shared" si="2"/>
        <v>-5.2184614655981534</v>
      </c>
      <c r="I22" s="232">
        <f t="shared" si="2"/>
        <v>24.137931034482758</v>
      </c>
      <c r="J22" s="232">
        <f t="shared" si="2"/>
        <v>30.810092961487385</v>
      </c>
    </row>
    <row r="23" spans="1:10" x14ac:dyDescent="0.4">
      <c r="A23" s="414"/>
      <c r="B23" s="217" t="s">
        <v>51</v>
      </c>
      <c r="C23" s="218" t="s">
        <v>169</v>
      </c>
      <c r="D23" s="229" t="s">
        <v>52</v>
      </c>
      <c r="E23" s="233">
        <f t="shared" si="2"/>
        <v>3.3166998086519341</v>
      </c>
      <c r="F23" s="233">
        <f t="shared" si="2"/>
        <v>3.2948867265281589</v>
      </c>
      <c r="G23" s="233">
        <f t="shared" si="2"/>
        <v>-2.8087179043404085</v>
      </c>
      <c r="H23" s="233">
        <f t="shared" si="2"/>
        <v>-5.9089126522087909</v>
      </c>
      <c r="I23" s="233">
        <f t="shared" si="2"/>
        <v>19.444444444444446</v>
      </c>
      <c r="J23" s="233">
        <f t="shared" si="2"/>
        <v>18.274111675126903</v>
      </c>
    </row>
    <row r="24" spans="1:10" x14ac:dyDescent="0.4">
      <c r="A24" s="7" t="s">
        <v>170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7">
    <mergeCell ref="A18:A23"/>
    <mergeCell ref="A1:J1"/>
    <mergeCell ref="A2:D4"/>
    <mergeCell ref="F2:H2"/>
    <mergeCell ref="I2:J2"/>
    <mergeCell ref="A5:A11"/>
    <mergeCell ref="A12:A1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INDEX</vt:lpstr>
      <vt:lpstr>就業表１</vt:lpstr>
      <vt:lpstr>就業表2</vt:lpstr>
      <vt:lpstr>就業表3</vt:lpstr>
      <vt:lpstr>就業表4</vt:lpstr>
      <vt:lpstr>就業表5</vt:lpstr>
      <vt:lpstr>就業表6</vt:lpstr>
      <vt:lpstr>就業表7</vt:lpstr>
      <vt:lpstr>世帯表１</vt:lpstr>
      <vt:lpstr>世帯表２</vt:lpstr>
      <vt:lpstr>世帯表３</vt:lpstr>
      <vt:lpstr>世帯表４</vt:lpstr>
      <vt:lpstr>世帯表５</vt:lpstr>
      <vt:lpstr>就業表１!Print_Area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照美</dc:creator>
  <cp:lastModifiedBy>沼田　照美</cp:lastModifiedBy>
  <dcterms:created xsi:type="dcterms:W3CDTF">2022-06-14T05:39:16Z</dcterms:created>
  <dcterms:modified xsi:type="dcterms:W3CDTF">2022-06-15T02:36:19Z</dcterms:modified>
</cp:coreProperties>
</file>